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altion.fi\Yhteiset tiedostot\OPH\KV_KO_KKYT\Erasmus +\Erasmus+ -tilastot\Globaalitilastot alueittain\Liikkuvuus\"/>
    </mc:Choice>
  </mc:AlternateContent>
  <xr:revisionPtr revIDLastSave="0" documentId="13_ncr:1_{D545970D-4C38-4BD9-8D76-A01ECC2339D1}" xr6:coauthVersionLast="47" xr6:coauthVersionMax="47" xr10:uidLastSave="{00000000-0000-0000-0000-000000000000}"/>
  <bookViews>
    <workbookView xWindow="600" yWindow="210" windowWidth="13690" windowHeight="9060" xr2:uid="{858C0925-8EC1-482A-8B97-6ABF6E5AB65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7" i="1" l="1"/>
  <c r="H121" i="1"/>
  <c r="H117" i="1"/>
  <c r="H112" i="1"/>
  <c r="H111" i="1"/>
  <c r="H98" i="1"/>
  <c r="H99" i="1"/>
  <c r="H100" i="1"/>
  <c r="H101" i="1"/>
  <c r="H102" i="1"/>
  <c r="H107" i="1" s="1"/>
  <c r="H103" i="1"/>
  <c r="H104" i="1"/>
  <c r="H105" i="1"/>
  <c r="H106" i="1"/>
  <c r="H97" i="1"/>
  <c r="H89" i="1"/>
  <c r="H90" i="1"/>
  <c r="H91" i="1"/>
  <c r="H92" i="1"/>
  <c r="H88" i="1"/>
  <c r="H81" i="1"/>
  <c r="H82" i="1"/>
  <c r="H83" i="1"/>
  <c r="H80" i="1"/>
  <c r="H72" i="1"/>
  <c r="H73" i="1"/>
  <c r="H74" i="1"/>
  <c r="H76" i="1" s="1"/>
  <c r="H75" i="1"/>
  <c r="H71" i="1"/>
  <c r="H67" i="1"/>
  <c r="H62" i="1"/>
  <c r="H61" i="1"/>
  <c r="H51" i="1"/>
  <c r="H52" i="1"/>
  <c r="H53" i="1"/>
  <c r="H54" i="1"/>
  <c r="H55" i="1"/>
  <c r="H56" i="1"/>
  <c r="H5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 s="1"/>
  <c r="H30" i="1"/>
  <c r="H26" i="1"/>
  <c r="H15" i="1"/>
  <c r="H16" i="1"/>
  <c r="H17" i="1"/>
  <c r="H18" i="1"/>
  <c r="H19" i="1"/>
  <c r="H20" i="1"/>
  <c r="H21" i="1"/>
  <c r="H14" i="1"/>
  <c r="H5" i="1"/>
  <c r="H6" i="1"/>
  <c r="H7" i="1"/>
  <c r="H8" i="1"/>
  <c r="H9" i="1"/>
  <c r="H4" i="1"/>
  <c r="G113" i="1"/>
  <c r="F113" i="1"/>
  <c r="E113" i="1"/>
  <c r="D113" i="1"/>
  <c r="C113" i="1"/>
  <c r="B113" i="1"/>
  <c r="G107" i="1"/>
  <c r="G93" i="1"/>
  <c r="G84" i="1"/>
  <c r="G76" i="1"/>
  <c r="G63" i="1"/>
  <c r="G57" i="1"/>
  <c r="G46" i="1"/>
  <c r="G22" i="1"/>
  <c r="G10" i="1"/>
  <c r="H93" i="1"/>
  <c r="H84" i="1"/>
  <c r="H63" i="1"/>
  <c r="H57" i="1"/>
  <c r="H22" i="1"/>
  <c r="H10" i="1"/>
  <c r="C22" i="1"/>
  <c r="D22" i="1"/>
  <c r="E22" i="1"/>
  <c r="F22" i="1"/>
  <c r="B22" i="1"/>
  <c r="C46" i="1"/>
  <c r="D46" i="1"/>
  <c r="E46" i="1"/>
  <c r="F46" i="1"/>
  <c r="B46" i="1"/>
  <c r="C57" i="1"/>
  <c r="D57" i="1"/>
  <c r="E57" i="1"/>
  <c r="F57" i="1"/>
  <c r="B57" i="1"/>
  <c r="C63" i="1"/>
  <c r="D63" i="1"/>
  <c r="E63" i="1"/>
  <c r="F63" i="1"/>
  <c r="B63" i="1"/>
  <c r="C76" i="1"/>
  <c r="D76" i="1"/>
  <c r="E76" i="1"/>
  <c r="F76" i="1"/>
  <c r="B76" i="1"/>
  <c r="C84" i="1"/>
  <c r="D84" i="1"/>
  <c r="E84" i="1"/>
  <c r="F84" i="1"/>
  <c r="B84" i="1"/>
  <c r="C93" i="1"/>
  <c r="D93" i="1"/>
  <c r="E93" i="1"/>
  <c r="F93" i="1"/>
  <c r="B93" i="1"/>
  <c r="C107" i="1"/>
  <c r="D107" i="1"/>
  <c r="E107" i="1"/>
  <c r="F107" i="1"/>
  <c r="C10" i="1"/>
  <c r="D10" i="1"/>
  <c r="E10" i="1"/>
  <c r="F10" i="1"/>
  <c r="B10" i="1"/>
  <c r="H113" i="1" l="1"/>
</calcChain>
</file>

<file path=xl/sharedStrings.xml><?xml version="1.0" encoding="utf-8"?>
<sst xmlns="http://schemas.openxmlformats.org/spreadsheetml/2006/main" count="207" uniqueCount="93">
  <si>
    <t>ENI East</t>
  </si>
  <si>
    <t>Partner Country</t>
  </si>
  <si>
    <t>2015</t>
  </si>
  <si>
    <t>2016</t>
  </si>
  <si>
    <t>2017</t>
  </si>
  <si>
    <t>2019*</t>
  </si>
  <si>
    <t>Armenia</t>
  </si>
  <si>
    <t>Azerbaijan</t>
  </si>
  <si>
    <t>Belarus</t>
  </si>
  <si>
    <t>Georgia</t>
  </si>
  <si>
    <t>Moldova (Republic of)</t>
  </si>
  <si>
    <t>Ukraine</t>
  </si>
  <si>
    <t>ENI South</t>
  </si>
  <si>
    <t>Algeria</t>
  </si>
  <si>
    <t>Egypt</t>
  </si>
  <si>
    <t>Israel</t>
  </si>
  <si>
    <t>Jordan</t>
  </si>
  <si>
    <t>Lebanon</t>
  </si>
  <si>
    <t>Morocco</t>
  </si>
  <si>
    <t>Palestine</t>
  </si>
  <si>
    <t>Tunisia</t>
  </si>
  <si>
    <t>Russia (PI+ ENI)</t>
  </si>
  <si>
    <t>Russian Federation</t>
  </si>
  <si>
    <t>DCI Asia</t>
  </si>
  <si>
    <t>Bangladesh</t>
  </si>
  <si>
    <t>Cambodia</t>
  </si>
  <si>
    <t>China (People's Republic of)</t>
  </si>
  <si>
    <t>India</t>
  </si>
  <si>
    <t>Indonesia</t>
  </si>
  <si>
    <t>Korea (Democratic People's Republic of)</t>
  </si>
  <si>
    <t>Lao (People's Democratic Republic)</t>
  </si>
  <si>
    <t>Malaysia</t>
  </si>
  <si>
    <t>Maldives</t>
  </si>
  <si>
    <t>Mongolia</t>
  </si>
  <si>
    <t>Myanmar</t>
  </si>
  <si>
    <t>Nepal</t>
  </si>
  <si>
    <t>Philippines</t>
  </si>
  <si>
    <t>Sri Lanka</t>
  </si>
  <si>
    <t>Thailand</t>
  </si>
  <si>
    <t>Viet Nam</t>
  </si>
  <si>
    <t>DCI Latin America</t>
  </si>
  <si>
    <t>Argentina</t>
  </si>
  <si>
    <t>Brazil</t>
  </si>
  <si>
    <t>Costa Rica</t>
  </si>
  <si>
    <t>Ecuador</t>
  </si>
  <si>
    <t>Mexico</t>
  </si>
  <si>
    <t>Peru</t>
  </si>
  <si>
    <t>DCI Central Asia</t>
  </si>
  <si>
    <t>Kazakhstan</t>
  </si>
  <si>
    <t>Kyrgyzstan</t>
  </si>
  <si>
    <t>DCI South Africa</t>
  </si>
  <si>
    <t>South Africa</t>
  </si>
  <si>
    <t>IPA Western Balkans</t>
  </si>
  <si>
    <t>Albania</t>
  </si>
  <si>
    <t>Bosnia and Herzegovina</t>
  </si>
  <si>
    <t>Kosovo * UN resolution</t>
  </si>
  <si>
    <t>Montenegro</t>
  </si>
  <si>
    <t>Serbia</t>
  </si>
  <si>
    <t>PI USA + Canada</t>
  </si>
  <si>
    <t>Canada</t>
  </si>
  <si>
    <t>Chile</t>
  </si>
  <si>
    <t>United States</t>
  </si>
  <si>
    <t>Uruguay</t>
  </si>
  <si>
    <t>PI Asia</t>
  </si>
  <si>
    <t>Australia</t>
  </si>
  <si>
    <t>Hong Kong</t>
  </si>
  <si>
    <t>Japan</t>
  </si>
  <si>
    <t>Korea (Republic of)</t>
  </si>
  <si>
    <t>New Zealand</t>
  </si>
  <si>
    <t>EDF African Caribbean Pacific</t>
  </si>
  <si>
    <t>Barbados</t>
  </si>
  <si>
    <t>Ghana</t>
  </si>
  <si>
    <t>Kenya</t>
  </si>
  <si>
    <t>Malawi</t>
  </si>
  <si>
    <t>Namibia</t>
  </si>
  <si>
    <t>Tanzania (United Republic of)</t>
  </si>
  <si>
    <t>Trinidad and Tobago</t>
  </si>
  <si>
    <t>Uganda</t>
  </si>
  <si>
    <t>Zambia</t>
  </si>
  <si>
    <t>DCI Middle East</t>
  </si>
  <si>
    <t>Iran (Islamic Republic of)</t>
  </si>
  <si>
    <t>Switzerland Digital Traineeships</t>
  </si>
  <si>
    <t>Switzerland</t>
  </si>
  <si>
    <t>Juncker Horn of Africa Window</t>
  </si>
  <si>
    <t>Ethiopia</t>
  </si>
  <si>
    <t>Total</t>
  </si>
  <si>
    <t>2020*</t>
  </si>
  <si>
    <t>*Call 2019 and 2020 still ongoing</t>
  </si>
  <si>
    <t>2018</t>
  </si>
  <si>
    <t>Iraq</t>
  </si>
  <si>
    <t>Colombia</t>
  </si>
  <si>
    <t>Benin</t>
  </si>
  <si>
    <t>Call 2020 numbers updated 14.4.2022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</si>
</sst>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3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">
    <cellStyle name="Normaali" xfId="0" builtinId="0"/>
  </cellStyles>
  <dxfs count="56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outline="0">
        <left style="thin">
          <color theme="0"/>
        </left>
      </border>
    </dxf>
    <dxf>
      <border outline="0">
        <right style="thin">
          <color theme="0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outline="0">
        <left style="thin">
          <color theme="0"/>
        </left>
      </border>
    </dxf>
    <dxf>
      <border outline="0">
        <right style="thin">
          <color theme="0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outline="0">
        <left style="thin">
          <color theme="0"/>
        </left>
      </border>
    </dxf>
    <dxf>
      <border outline="0">
        <right style="thin">
          <color theme="0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outline="0">
        <left style="thin">
          <color theme="0"/>
        </left>
      </border>
    </dxf>
    <dxf>
      <border outline="0">
        <right style="thin">
          <color theme="0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outline="0">
        <left style="thin">
          <color theme="0"/>
        </left>
      </border>
    </dxf>
    <dxf>
      <border outline="0">
        <right style="thin">
          <color theme="0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theme="8" tint="0.59999389629810485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theme="8" tint="0.59999389629810485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theme="8" tint="0.59999389629810485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theme="8" tint="0.59999389629810485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theme="8" tint="0.59999389629810485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4CC8E8-8604-400B-93C4-F9AE29DD6933}" name="Taulukko2" displayName="Taulukko2" ref="A3:G9" totalsRowShown="0" headerRowDxfId="55" headerRowBorderDxfId="54">
  <autoFilter ref="A3:G9" xr:uid="{92092C22-0548-4AE8-A908-052B0E071AE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8999FF8-D7F4-415D-9CFE-8EA6812B865A}" name="Partner Country"/>
    <tableColumn id="2" xr3:uid="{D673DEAF-C1E3-4EFA-8FCA-235DF7383A53}" name="2015"/>
    <tableColumn id="3" xr3:uid="{DB218501-C30B-41FD-8C47-2C4451CBBE8D}" name="2016"/>
    <tableColumn id="4" xr3:uid="{05640B21-FAF3-4EA7-81A7-E58591D7365C}" name="2017"/>
    <tableColumn id="5" xr3:uid="{DE40CC80-79FA-46AA-94AA-CDA9E6BD08CD}" name="2018" dataDxfId="22"/>
    <tableColumn id="6" xr3:uid="{8188096C-CDDB-471C-9AEB-853B85E11309}" name="2019*"/>
    <tableColumn id="7" xr3:uid="{C8B6927F-582C-42BE-AD6C-0913280EF73F}" name="2020*"/>
  </tableColumns>
  <tableStyleInfo name="TableStyleMedium1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D98E807-3A0F-4F3A-8B71-72DB15D9B897}" name="Taulukko11" displayName="Taulukko11" ref="A87:G93" totalsRowShown="0" headerRowDxfId="37" headerRowBorderDxfId="36">
  <autoFilter ref="A87:G93" xr:uid="{8466FD9A-C826-4EEC-99A4-3F5D9FCEC15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343A5F3-8DEC-413F-BCB7-09BAD19F41C5}" name="Partner Country"/>
    <tableColumn id="2" xr3:uid="{2EBBC07B-DFFA-4038-9959-1FCC6BEE27B6}" name="2015"/>
    <tableColumn id="3" xr3:uid="{92F62C86-CE54-46C9-8FEA-F90608CC7B8C}" name="2016"/>
    <tableColumn id="4" xr3:uid="{1CEF5F78-5A41-4E0F-A446-2CB8CF3803CC}" name="2017"/>
    <tableColumn id="5" xr3:uid="{BDA40C55-14FE-4604-ABDA-CD436E3FDE2C}" name="2018" dataDxfId="10"/>
    <tableColumn id="6" xr3:uid="{98634531-4858-4892-8903-B2A662811EB9}" name="2019*"/>
    <tableColumn id="7" xr3:uid="{EAE4FC48-8729-4762-987A-6807C8E777B6}" name="2020*"/>
  </tableColumns>
  <tableStyleInfo name="TableStyleMedium1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A38C800-C40E-4B89-8C2E-966F4995F419}" name="Taulukko12" displayName="Taulukko12" ref="A96:G107" totalsRowShown="0" headerRowDxfId="35" headerRowBorderDxfId="34">
  <autoFilter ref="A96:G107" xr:uid="{20668175-C822-4E6F-BAD5-6BA54D06D05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8CE12FE-8B8F-44AE-BFD0-1FCD742E1774}" name="Partner Country"/>
    <tableColumn id="2" xr3:uid="{C3D90E16-C82B-41C2-A7EC-BB3AF548C73E}" name="2015"/>
    <tableColumn id="3" xr3:uid="{FFFFF4C3-CE31-43B7-A740-9BEBCD44DD9E}" name="2016"/>
    <tableColumn id="4" xr3:uid="{C15BBEBF-10D4-430D-824B-5AB1B41E2413}" name="2017"/>
    <tableColumn id="5" xr3:uid="{3BCB8A9A-08CC-47DA-A58D-9FFC16AA2DDE}" name="2018" dataDxfId="9"/>
    <tableColumn id="6" xr3:uid="{83073FE9-E7E4-44BB-8B82-59D81D73BC1F}" name="2019*"/>
    <tableColumn id="7" xr3:uid="{A7E25212-07A3-4E90-911C-4EBDA97D9394}" name="2020*"/>
  </tableColumns>
  <tableStyleInfo name="TableStyleMedium1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05FCA65-96DB-4C28-84DB-F38397B02A00}" name="Taulukko13" displayName="Taulukko13" ref="A110:G111" totalsRowShown="0" headerRowDxfId="33" headerRowBorderDxfId="32">
  <autoFilter ref="A110:G111" xr:uid="{7887BE74-1AAF-4B18-97FF-34395865812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94763A64-8FE1-40BF-AA77-6B21F585C250}" name="Partner Country"/>
    <tableColumn id="2" xr3:uid="{BCEEC0AA-86E9-4B7B-A746-A365F0C5EE6C}" name="2015"/>
    <tableColumn id="3" xr3:uid="{42A18337-94D7-41BC-9BD3-EDBAA93F61C2}" name="2016"/>
    <tableColumn id="4" xr3:uid="{81FAD6A4-FDB6-42A9-99F5-4F94F1639C5A}" name="2017" dataDxfId="8"/>
    <tableColumn id="5" xr3:uid="{E7CB1AD3-DEC2-4349-8580-057663C3C32E}" name="2018" dataDxfId="6"/>
    <tableColumn id="6" xr3:uid="{5040C12A-555D-426E-B6DA-D479B49CB30B}" name="2019*" dataDxfId="7"/>
    <tableColumn id="7" xr3:uid="{2C5D2A47-50B5-4065-A9D6-B9E108423E33}" name="2020*" dataDxfId="25"/>
  </tableColumns>
  <tableStyleInfo name="TableStyleMedium13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7A4AE1E-6989-4530-B831-DEE00BBBC9D8}" name="Taulukko14" displayName="Taulukko14" ref="A116:G117" totalsRowShown="0" headerRowDxfId="31" headerRowBorderDxfId="30">
  <autoFilter ref="A116:G117" xr:uid="{A6CEF1F9-1829-411A-94C4-D1C2BA8C73E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0B99C4-926D-4120-9DBF-E0A05B717100}" name="Partner Country"/>
    <tableColumn id="2" xr3:uid="{E322BEFC-9179-4910-B357-2FEC297BC9CB}" name="2015"/>
    <tableColumn id="3" xr3:uid="{7B3858F5-78EC-4506-A500-03D8FE6D8884}" name="2016"/>
    <tableColumn id="4" xr3:uid="{62486ECF-C41B-4FCE-BBFA-367D3545B450}" name="2017" dataDxfId="5"/>
    <tableColumn id="5" xr3:uid="{C85E9EAA-A665-414D-BDC6-6D74D00E98F2}" name="2018" dataDxfId="3"/>
    <tableColumn id="6" xr3:uid="{B623B037-BD89-41F5-A7F9-5AC78006A48F}" name="2019*" dataDxfId="4"/>
    <tableColumn id="7" xr3:uid="{463E9157-C897-49D9-9F9F-CB6C9DA49D91}" name="2020*" dataDxfId="26"/>
  </tableColumns>
  <tableStyleInfo name="TableStyleMedium13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8725010-1CAE-4303-84F7-80766677C1D0}" name="Taulukko15" displayName="Taulukko15" ref="A120:G121" totalsRowShown="0" headerRowDxfId="29" headerRowBorderDxfId="28">
  <autoFilter ref="A120:G121" xr:uid="{91C6CA68-F743-4B54-B4A6-1990B38D98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03F81B9-C45A-483B-925C-7BD0691B6B09}" name="Partner Country"/>
    <tableColumn id="2" xr3:uid="{269D9FEC-3B7C-4021-B4BC-89AC7F910D4C}" name="2015"/>
    <tableColumn id="3" xr3:uid="{08732B15-7844-4DBA-9A7F-CD8F2901C0D9}" name="2016"/>
    <tableColumn id="4" xr3:uid="{C7E26E89-5754-4C33-96EC-0A6C888D1505}" name="2017" dataDxfId="2"/>
    <tableColumn id="5" xr3:uid="{92A1BE34-936A-427A-8A2F-9E55E7D3D825}" name="2018" dataDxfId="0"/>
    <tableColumn id="6" xr3:uid="{AD08761E-CDF6-4802-8B73-6A47CF4DB26C}" name="2019*" dataDxfId="1"/>
    <tableColumn id="7" xr3:uid="{E5146A05-0B8E-4DF9-9B92-E4206BB3DF38}" name="2020*" dataDxfId="27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228C5B3-1093-47F7-B4F7-CB67BB8ABDF4}" name="Taulukko3" displayName="Taulukko3" ref="A13:G22" totalsRowShown="0" headerRowDxfId="53" headerRowBorderDxfId="52">
  <autoFilter ref="A13:G22" xr:uid="{69DF3516-6094-4757-A782-E67E728FF53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43D8D0F-0B0F-4485-A254-A96E92E0C18B}" name="Partner Country"/>
    <tableColumn id="2" xr3:uid="{33845648-C459-4602-B3F2-59F217CCD216}" name="2015"/>
    <tableColumn id="3" xr3:uid="{7D332617-DAAF-4365-B1F8-D3FAF853BA41}" name="2016"/>
    <tableColumn id="4" xr3:uid="{70F07606-9CD4-41E7-8AF2-2506C7813AE8}" name="2017"/>
    <tableColumn id="5" xr3:uid="{6F9047F6-CA49-4D4C-91D3-A38BD4EE52C3}" name="2018" dataDxfId="21"/>
    <tableColumn id="6" xr3:uid="{56FCA674-6FFA-4449-8BDB-82AE5EF76494}" name="2019*"/>
    <tableColumn id="7" xr3:uid="{562E12C8-259C-4A2E-AFFD-42DEB40B422F}" name="2020*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52A7DE2-E853-43BC-AC9D-5FB9FA397DE4}" name="Taulukko4" displayName="Taulukko4" ref="A25:G26" totalsRowShown="0" headerRowDxfId="51" headerRowBorderDxfId="50">
  <autoFilter ref="A25:G26" xr:uid="{5A306BD0-C94E-41A8-8190-FB650DC734A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B1AC6A9-8944-4A36-954C-E7794FE71896}" name="Partner Country"/>
    <tableColumn id="2" xr3:uid="{13F6EFB7-D3B8-48BA-8FEC-0D2AAE751333}" name="2015"/>
    <tableColumn id="3" xr3:uid="{0639C9DF-AFDC-4092-BC64-C2E6FD96F446}" name="2016"/>
    <tableColumn id="4" xr3:uid="{5B790F31-BF94-4EA6-9E6F-4FE1258992FB}" name="2017" dataDxfId="20"/>
    <tableColumn id="5" xr3:uid="{BA012B3B-B122-4CF8-BE7E-DA47FE75A07A}" name="2018" dataDxfId="18"/>
    <tableColumn id="6" xr3:uid="{AB812C54-B605-4790-81A4-1BC06C88C8DA}" name="2019*" dataDxfId="19"/>
    <tableColumn id="7" xr3:uid="{A44EE2DA-562B-4281-A4CA-23F0E2229917}" name="2020*" dataDxfId="23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A87A1FE-F783-4370-85F3-A243E71C0EF0}" name="Taulukko5" displayName="Taulukko5" ref="A29:G46" totalsRowShown="0" headerRowDxfId="49" headerRowBorderDxfId="48">
  <autoFilter ref="A29:G46" xr:uid="{D12C8349-5A20-4BE2-915D-46D1CB04771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F6C121B-B547-412E-AB3A-F165DB1EF728}" name="Partner Country"/>
    <tableColumn id="2" xr3:uid="{C364F6F4-0200-4A74-A13F-062B01A5A394}" name="2015"/>
    <tableColumn id="3" xr3:uid="{EEAEF5C4-DD95-4E27-A2A8-E6F1B11CBBA5}" name="2016"/>
    <tableColumn id="4" xr3:uid="{F42C926F-3A20-470A-936F-2F015B02EA88}" name="2017"/>
    <tableColumn id="5" xr3:uid="{4BC346B7-8772-4EB1-8294-11B20F8AB6DC}" name="2018" dataDxfId="17"/>
    <tableColumn id="6" xr3:uid="{64932DDD-25E9-42DD-9060-86A644767884}" name="2019*"/>
    <tableColumn id="7" xr3:uid="{CABB55DD-D6AA-4266-846F-21D3C5D416F6}" name="2020*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F58AA3D-1D47-4408-A128-E4E8B51B460E}" name="Taulukko6" displayName="Taulukko6" ref="A49:G57" totalsRowShown="0" headerRowDxfId="47" headerRowBorderDxfId="46">
  <autoFilter ref="A49:G57" xr:uid="{A94B83C3-9175-410F-8206-61958C1A388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C146F00-33F8-420A-AA41-3B59D56371A1}" name="Partner Country"/>
    <tableColumn id="2" xr3:uid="{C9BBA2CA-1206-460F-8A06-445AAD7B0353}" name="2015"/>
    <tableColumn id="3" xr3:uid="{58131019-2776-4B62-B39C-E3CF2D390DFC}" name="2016"/>
    <tableColumn id="4" xr3:uid="{49BEA7B3-FCBD-4D5D-B003-6E5B22279E64}" name="2017"/>
    <tableColumn id="5" xr3:uid="{49115DDA-EB2B-48E0-9859-6558B1EE5266}" name="2018"/>
    <tableColumn id="6" xr3:uid="{BB14788D-B625-4AD9-B64F-48A402E12E8D}" name="2019*"/>
    <tableColumn id="7" xr3:uid="{E00F62FF-4ACA-49ED-B413-DC2A96F52F97}" name="2020*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30CDD87-23C5-4A5B-9279-A698924A4606}" name="Taulukko7" displayName="Taulukko7" ref="A60:G63" totalsRowShown="0" headerRowDxfId="45" headerRowBorderDxfId="44">
  <autoFilter ref="A60:G63" xr:uid="{8CD62C35-2ABF-4CAA-950A-53055AB3892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FC11EC2-769C-40FB-AC4F-94D1F28847CC}" name="Partner Country"/>
    <tableColumn id="2" xr3:uid="{0E556FDB-44CF-4FB6-8BD8-430D537FFE8F}" name="2015"/>
    <tableColumn id="3" xr3:uid="{1F64E8B9-C209-4965-BFA7-F55A6670889E}" name="2016"/>
    <tableColumn id="4" xr3:uid="{2099E02D-0AEF-4A94-9682-3EE565E61235}" name="2017"/>
    <tableColumn id="5" xr3:uid="{9409C3F4-333E-42B8-AE28-CD9045D12C80}" name="2018" dataDxfId="16"/>
    <tableColumn id="6" xr3:uid="{76634458-BDF0-463F-9A7E-1F2398624235}" name="2019*"/>
    <tableColumn id="7" xr3:uid="{F2D5C4CC-5BBD-4947-B293-A5AA08550F9E}" name="2020*"/>
  </tableColumns>
  <tableStyleInfo name="TableStyleMedium1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951F5D3-D3CE-4528-9449-4DBA3F50F0F5}" name="Taulukko8" displayName="Taulukko8" ref="A66:G67" totalsRowShown="0" headerRowDxfId="43" headerRowBorderDxfId="42">
  <autoFilter ref="A66:G67" xr:uid="{5CC53789-76ED-45B7-9503-2B8329B1BC3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DB9B708-C5A9-4F82-A777-62F7D72A37B3}" name="Partner Country"/>
    <tableColumn id="2" xr3:uid="{28E0710C-50E6-4550-9D41-6806A84ED642}" name="2015"/>
    <tableColumn id="3" xr3:uid="{843E1CEF-B563-40E8-8441-3F06E2649AAB}" name="2016"/>
    <tableColumn id="4" xr3:uid="{ED504A00-D48A-41D0-93F4-9714527C2419}" name="2017" dataDxfId="15"/>
    <tableColumn id="5" xr3:uid="{37F20A80-1ED9-4B8C-85BA-DBFAEC339486}" name="2018" dataDxfId="13"/>
    <tableColumn id="6" xr3:uid="{67705FC4-6784-4D93-9EFD-097E8837C65E}" name="2019*" dataDxfId="14"/>
    <tableColumn id="7" xr3:uid="{7527C095-F115-4EE9-983B-E6F4681B4548}" name="2020*" dataDxfId="24"/>
  </tableColumns>
  <tableStyleInfo name="TableStyleMedium1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416F0BB-88C2-435B-984E-623977A3BD6C}" name="Taulukko9" displayName="Taulukko9" ref="A70:G76" totalsRowShown="0" headerRowDxfId="41" headerRowBorderDxfId="40">
  <autoFilter ref="A70:G76" xr:uid="{3A6D5C06-9866-452D-B690-3D328B179D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9486415-F44B-4FCA-95EC-BD604FB984C5}" name="Partner Country"/>
    <tableColumn id="2" xr3:uid="{8685FDE3-E98D-45FF-808C-4194C8A1EC1E}" name="2015"/>
    <tableColumn id="3" xr3:uid="{B9A248EA-3731-493A-A9D9-39B4C84E9332}" name="2016"/>
    <tableColumn id="4" xr3:uid="{C84252BD-B219-41F3-9B3E-53237720280C}" name="2017"/>
    <tableColumn id="5" xr3:uid="{4791541C-F4F0-452D-B590-70E742ADA3AD}" name="2018" dataDxfId="12"/>
    <tableColumn id="6" xr3:uid="{5B2532AD-88B3-4275-B963-24EFA7BBB9AB}" name="2019*"/>
    <tableColumn id="7" xr3:uid="{BE04359B-869D-4796-BC6C-9457A58CE9E7}" name="2020*"/>
  </tableColumns>
  <tableStyleInfo name="TableStyleMedium1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B79EF9F-96F0-4DE3-9631-3A14CAEFA5DF}" name="Taulukko10" displayName="Taulukko10" ref="A79:G84" totalsRowShown="0" headerRowDxfId="39" headerRowBorderDxfId="38">
  <autoFilter ref="A79:G84" xr:uid="{5756037A-C707-4639-A375-606A1085F38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874CFA6-2F77-4DB8-82EA-21D87FB622E6}" name="Partner Country"/>
    <tableColumn id="2" xr3:uid="{FE4D1799-7E71-4125-8A73-A3ECA3C5F5C4}" name="2015"/>
    <tableColumn id="3" xr3:uid="{4C37FA1E-D5FC-42DF-BD05-85DD02B6016F}" name="2016"/>
    <tableColumn id="4" xr3:uid="{A3FE3BA1-A850-4500-AF9A-D4B91F4831C3}" name="2017"/>
    <tableColumn id="5" xr3:uid="{E6A223AD-9437-4A33-A09B-BCCA4F44746D}" name="2018" dataDxfId="11"/>
    <tableColumn id="6" xr3:uid="{C1AE1D7E-6C5A-440A-9787-AC171CB26C26}" name="2019*"/>
    <tableColumn id="7" xr3:uid="{636CCC78-9D67-4239-96F4-5CC6901D3762}" name="2020*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A8F68-C21E-4C0B-8E86-C997FB26D526}">
  <dimension ref="A2:J121"/>
  <sheetViews>
    <sheetView tabSelected="1" zoomScale="53" zoomScaleNormal="53" workbookViewId="0">
      <selection activeCell="J6" sqref="J6"/>
    </sheetView>
  </sheetViews>
  <sheetFormatPr defaultRowHeight="14.5" x14ac:dyDescent="0.35"/>
  <cols>
    <col min="1" max="1" width="31.1796875" style="1" bestFit="1" customWidth="1"/>
    <col min="8" max="8" width="19.26953125" bestFit="1" customWidth="1"/>
    <col min="10" max="10" width="8.7265625" customWidth="1"/>
  </cols>
  <sheetData>
    <row r="2" spans="1:10" x14ac:dyDescent="0.35">
      <c r="A2" s="23" t="s">
        <v>0</v>
      </c>
    </row>
    <row r="3" spans="1:10" ht="15" thickBot="1" x14ac:dyDescent="0.4">
      <c r="A3" s="2" t="s">
        <v>1</v>
      </c>
      <c r="B3" s="3" t="s">
        <v>2</v>
      </c>
      <c r="C3" s="3" t="s">
        <v>3</v>
      </c>
      <c r="D3" s="3" t="s">
        <v>4</v>
      </c>
      <c r="E3" s="3" t="s">
        <v>88</v>
      </c>
      <c r="F3" s="3" t="s">
        <v>5</v>
      </c>
      <c r="G3" s="3" t="s">
        <v>86</v>
      </c>
      <c r="H3" s="4" t="s">
        <v>85</v>
      </c>
    </row>
    <row r="4" spans="1:10" ht="15" thickTop="1" x14ac:dyDescent="0.35">
      <c r="A4" s="5" t="s">
        <v>6</v>
      </c>
      <c r="B4" s="6">
        <v>9</v>
      </c>
      <c r="C4" s="6">
        <v>5</v>
      </c>
      <c r="D4" s="6">
        <v>24</v>
      </c>
      <c r="E4" s="24">
        <v>0</v>
      </c>
      <c r="F4" s="7">
        <v>7</v>
      </c>
      <c r="G4" s="7">
        <v>0</v>
      </c>
      <c r="H4" s="8">
        <f>SUM(Taulukko2[[#This Row],[2015]:[2020*]])</f>
        <v>45</v>
      </c>
      <c r="I4" s="19"/>
      <c r="J4" s="19" t="s">
        <v>87</v>
      </c>
    </row>
    <row r="5" spans="1:10" x14ac:dyDescent="0.35">
      <c r="A5" s="9" t="s">
        <v>7</v>
      </c>
      <c r="B5" s="10">
        <v>4</v>
      </c>
      <c r="C5" s="10">
        <v>4</v>
      </c>
      <c r="D5" s="10">
        <v>0</v>
      </c>
      <c r="E5" s="25">
        <v>8</v>
      </c>
      <c r="F5" s="11">
        <v>0</v>
      </c>
      <c r="G5" s="11">
        <v>0</v>
      </c>
      <c r="H5" s="8">
        <f>SUM(Taulukko2[[#This Row],[2015]:[2020*]])</f>
        <v>16</v>
      </c>
    </row>
    <row r="6" spans="1:10" x14ac:dyDescent="0.35">
      <c r="A6" s="5" t="s">
        <v>8</v>
      </c>
      <c r="B6" s="6">
        <v>11</v>
      </c>
      <c r="C6" s="6">
        <v>0</v>
      </c>
      <c r="D6" s="6">
        <v>27</v>
      </c>
      <c r="E6" s="24">
        <v>12</v>
      </c>
      <c r="F6" s="7">
        <v>0</v>
      </c>
      <c r="G6" s="7">
        <v>2</v>
      </c>
      <c r="H6" s="8">
        <f>SUM(Taulukko2[[#This Row],[2015]:[2020*]])</f>
        <v>52</v>
      </c>
      <c r="J6" t="s">
        <v>92</v>
      </c>
    </row>
    <row r="7" spans="1:10" x14ac:dyDescent="0.35">
      <c r="A7" s="9" t="s">
        <v>9</v>
      </c>
      <c r="B7" s="10">
        <v>24</v>
      </c>
      <c r="C7" s="10">
        <v>36</v>
      </c>
      <c r="D7" s="10">
        <v>27</v>
      </c>
      <c r="E7" s="25">
        <v>25</v>
      </c>
      <c r="F7" s="11">
        <v>29</v>
      </c>
      <c r="G7" s="11">
        <v>17</v>
      </c>
      <c r="H7" s="8">
        <f>SUM(Taulukko2[[#This Row],[2015]:[2020*]])</f>
        <v>158</v>
      </c>
    </row>
    <row r="8" spans="1:10" x14ac:dyDescent="0.35">
      <c r="A8" s="5" t="s">
        <v>10</v>
      </c>
      <c r="B8" s="6">
        <v>0</v>
      </c>
      <c r="C8" s="6">
        <v>4</v>
      </c>
      <c r="D8" s="6">
        <v>0</v>
      </c>
      <c r="E8" s="24">
        <v>3</v>
      </c>
      <c r="F8" s="7">
        <v>0</v>
      </c>
      <c r="G8" s="7">
        <v>1</v>
      </c>
      <c r="H8" s="8">
        <f>SUM(Taulukko2[[#This Row],[2015]:[2020*]])</f>
        <v>8</v>
      </c>
    </row>
    <row r="9" spans="1:10" x14ac:dyDescent="0.35">
      <c r="A9" s="12" t="s">
        <v>11</v>
      </c>
      <c r="B9" s="13">
        <v>37</v>
      </c>
      <c r="C9" s="13">
        <v>57</v>
      </c>
      <c r="D9" s="13">
        <v>35</v>
      </c>
      <c r="E9" s="26">
        <v>27</v>
      </c>
      <c r="F9" s="14">
        <v>16</v>
      </c>
      <c r="G9" s="14">
        <v>11</v>
      </c>
      <c r="H9" s="8">
        <f>SUM(Taulukko2[[#This Row],[2015]:[2020*]])</f>
        <v>183</v>
      </c>
    </row>
    <row r="10" spans="1:10" x14ac:dyDescent="0.35">
      <c r="A10" s="21" t="s">
        <v>85</v>
      </c>
      <c r="B10" s="20">
        <f>SUBTOTAL(109,B4:B9)</f>
        <v>85</v>
      </c>
      <c r="C10" s="20">
        <f t="shared" ref="C10:G10" si="0">SUBTOTAL(109,C4:C9)</f>
        <v>106</v>
      </c>
      <c r="D10" s="20">
        <f t="shared" si="0"/>
        <v>113</v>
      </c>
      <c r="E10" s="27">
        <f t="shared" si="0"/>
        <v>75</v>
      </c>
      <c r="F10" s="22">
        <f t="shared" si="0"/>
        <v>52</v>
      </c>
      <c r="G10" s="22">
        <f t="shared" ref="G10" si="1">SUBTOTAL(109,G4:G9)</f>
        <v>31</v>
      </c>
      <c r="H10" s="20">
        <f t="shared" ref="H10" si="2">SUBTOTAL(109,H4:H9)</f>
        <v>462</v>
      </c>
    </row>
    <row r="12" spans="1:10" x14ac:dyDescent="0.35">
      <c r="A12" s="23" t="s">
        <v>12</v>
      </c>
    </row>
    <row r="13" spans="1:10" ht="15" thickBot="1" x14ac:dyDescent="0.4">
      <c r="A13" s="2" t="s">
        <v>1</v>
      </c>
      <c r="B13" s="3" t="s">
        <v>2</v>
      </c>
      <c r="C13" s="3" t="s">
        <v>3</v>
      </c>
      <c r="D13" s="3" t="s">
        <v>4</v>
      </c>
      <c r="E13" s="3" t="s">
        <v>88</v>
      </c>
      <c r="F13" s="3" t="s">
        <v>5</v>
      </c>
      <c r="G13" s="3" t="s">
        <v>86</v>
      </c>
      <c r="H13" s="4" t="s">
        <v>85</v>
      </c>
    </row>
    <row r="14" spans="1:10" ht="15" thickTop="1" x14ac:dyDescent="0.35">
      <c r="A14" s="5" t="s">
        <v>13</v>
      </c>
      <c r="B14" s="6">
        <v>0</v>
      </c>
      <c r="C14" s="6">
        <v>27</v>
      </c>
      <c r="D14" s="6">
        <v>0</v>
      </c>
      <c r="E14" s="24">
        <v>0</v>
      </c>
      <c r="F14" s="7">
        <v>0</v>
      </c>
      <c r="G14" s="7">
        <v>0</v>
      </c>
      <c r="H14" s="8">
        <f>SUM(Taulukko3[[#This Row],[2015]:[2020*]])</f>
        <v>27</v>
      </c>
    </row>
    <row r="15" spans="1:10" x14ac:dyDescent="0.35">
      <c r="A15" s="9" t="s">
        <v>14</v>
      </c>
      <c r="B15" s="10">
        <v>0</v>
      </c>
      <c r="C15" s="10">
        <v>11</v>
      </c>
      <c r="D15" s="10">
        <v>34</v>
      </c>
      <c r="E15" s="25">
        <v>2</v>
      </c>
      <c r="F15" s="11">
        <v>15</v>
      </c>
      <c r="G15" s="11">
        <v>5</v>
      </c>
      <c r="H15" s="8">
        <f>SUM(Taulukko3[[#This Row],[2015]:[2020*]])</f>
        <v>67</v>
      </c>
    </row>
    <row r="16" spans="1:10" x14ac:dyDescent="0.35">
      <c r="A16" s="5" t="s">
        <v>15</v>
      </c>
      <c r="B16" s="6">
        <v>17</v>
      </c>
      <c r="C16" s="6">
        <v>28</v>
      </c>
      <c r="D16" s="6">
        <v>10</v>
      </c>
      <c r="E16" s="24">
        <v>21</v>
      </c>
      <c r="F16" s="7">
        <v>14</v>
      </c>
      <c r="G16" s="7">
        <v>8</v>
      </c>
      <c r="H16" s="8">
        <f>SUM(Taulukko3[[#This Row],[2015]:[2020*]])</f>
        <v>98</v>
      </c>
    </row>
    <row r="17" spans="1:8" x14ac:dyDescent="0.35">
      <c r="A17" s="9" t="s">
        <v>16</v>
      </c>
      <c r="B17" s="10">
        <v>6</v>
      </c>
      <c r="C17" s="10">
        <v>21</v>
      </c>
      <c r="D17" s="10">
        <v>10</v>
      </c>
      <c r="E17" s="25">
        <v>22</v>
      </c>
      <c r="F17" s="11">
        <v>8</v>
      </c>
      <c r="G17" s="11">
        <v>0</v>
      </c>
      <c r="H17" s="8">
        <f>SUM(Taulukko3[[#This Row],[2015]:[2020*]])</f>
        <v>67</v>
      </c>
    </row>
    <row r="18" spans="1:8" x14ac:dyDescent="0.35">
      <c r="A18" s="5" t="s">
        <v>17</v>
      </c>
      <c r="B18" s="6">
        <v>7</v>
      </c>
      <c r="C18" s="6">
        <v>10</v>
      </c>
      <c r="D18" s="6">
        <v>10</v>
      </c>
      <c r="E18" s="24">
        <v>11</v>
      </c>
      <c r="F18" s="7">
        <v>10</v>
      </c>
      <c r="G18" s="7">
        <v>5</v>
      </c>
      <c r="H18" s="8">
        <f>SUM(Taulukko3[[#This Row],[2015]:[2020*]])</f>
        <v>53</v>
      </c>
    </row>
    <row r="19" spans="1:8" x14ac:dyDescent="0.35">
      <c r="A19" s="9" t="s">
        <v>18</v>
      </c>
      <c r="B19" s="10">
        <v>49</v>
      </c>
      <c r="C19" s="10">
        <v>2</v>
      </c>
      <c r="D19" s="10">
        <v>17</v>
      </c>
      <c r="E19" s="25">
        <v>17</v>
      </c>
      <c r="F19" s="11">
        <v>9</v>
      </c>
      <c r="G19" s="11">
        <v>1</v>
      </c>
      <c r="H19" s="8">
        <f>SUM(Taulukko3[[#This Row],[2015]:[2020*]])</f>
        <v>95</v>
      </c>
    </row>
    <row r="20" spans="1:8" x14ac:dyDescent="0.35">
      <c r="A20" s="5" t="s">
        <v>19</v>
      </c>
      <c r="B20" s="6">
        <v>8</v>
      </c>
      <c r="C20" s="6">
        <v>21</v>
      </c>
      <c r="D20" s="6">
        <v>12</v>
      </c>
      <c r="E20" s="24">
        <v>25</v>
      </c>
      <c r="F20" s="7">
        <v>12</v>
      </c>
      <c r="G20" s="7">
        <v>0</v>
      </c>
      <c r="H20" s="8">
        <f>SUM(Taulukko3[[#This Row],[2015]:[2020*]])</f>
        <v>78</v>
      </c>
    </row>
    <row r="21" spans="1:8" x14ac:dyDescent="0.35">
      <c r="A21" s="12" t="s">
        <v>20</v>
      </c>
      <c r="B21" s="13">
        <v>0</v>
      </c>
      <c r="C21" s="13">
        <v>0</v>
      </c>
      <c r="D21" s="13">
        <v>10</v>
      </c>
      <c r="E21" s="26">
        <v>5</v>
      </c>
      <c r="F21" s="14">
        <v>0</v>
      </c>
      <c r="G21" s="14">
        <v>0</v>
      </c>
      <c r="H21" s="8">
        <f>SUM(Taulukko3[[#This Row],[2015]:[2020*]])</f>
        <v>15</v>
      </c>
    </row>
    <row r="22" spans="1:8" x14ac:dyDescent="0.35">
      <c r="A22" s="21" t="s">
        <v>85</v>
      </c>
      <c r="B22" s="20">
        <f>SUBTOTAL(109,B14:B21)</f>
        <v>87</v>
      </c>
      <c r="C22" s="20">
        <f t="shared" ref="C22:G22" si="3">SUBTOTAL(109,C14:C21)</f>
        <v>120</v>
      </c>
      <c r="D22" s="20">
        <f t="shared" si="3"/>
        <v>103</v>
      </c>
      <c r="E22" s="27">
        <f t="shared" si="3"/>
        <v>103</v>
      </c>
      <c r="F22" s="22">
        <f t="shared" si="3"/>
        <v>68</v>
      </c>
      <c r="G22" s="22">
        <f t="shared" ref="G22" si="4">SUBTOTAL(109,G14:G21)</f>
        <v>19</v>
      </c>
      <c r="H22" s="20">
        <f t="shared" ref="H22" si="5">SUBTOTAL(109,H14:H21)</f>
        <v>500</v>
      </c>
    </row>
    <row r="24" spans="1:8" x14ac:dyDescent="0.35">
      <c r="A24" s="23" t="s">
        <v>21</v>
      </c>
    </row>
    <row r="25" spans="1:8" ht="15" thickBot="1" x14ac:dyDescent="0.4">
      <c r="A25" s="2" t="s">
        <v>1</v>
      </c>
      <c r="B25" s="3" t="s">
        <v>2</v>
      </c>
      <c r="C25" s="3" t="s">
        <v>3</v>
      </c>
      <c r="D25" s="3" t="s">
        <v>4</v>
      </c>
      <c r="E25" s="3" t="s">
        <v>88</v>
      </c>
      <c r="F25" s="3" t="s">
        <v>5</v>
      </c>
      <c r="G25" s="3" t="s">
        <v>86</v>
      </c>
      <c r="H25" s="4" t="s">
        <v>85</v>
      </c>
    </row>
    <row r="26" spans="1:8" ht="15" thickTop="1" x14ac:dyDescent="0.35">
      <c r="A26" s="15" t="s">
        <v>22</v>
      </c>
      <c r="B26" s="16">
        <v>52</v>
      </c>
      <c r="C26" s="16">
        <v>71</v>
      </c>
      <c r="D26" s="16">
        <v>71</v>
      </c>
      <c r="E26" s="28">
        <v>47</v>
      </c>
      <c r="F26" s="17">
        <v>29</v>
      </c>
      <c r="G26" s="17">
        <v>8</v>
      </c>
      <c r="H26" s="18">
        <f>SUM(Taulukko4[[#This Row],[2015]:[2020*]])</f>
        <v>278</v>
      </c>
    </row>
    <row r="28" spans="1:8" x14ac:dyDescent="0.35">
      <c r="A28" s="23" t="s">
        <v>23</v>
      </c>
    </row>
    <row r="29" spans="1:8" ht="15" thickBot="1" x14ac:dyDescent="0.4">
      <c r="A29" s="2" t="s">
        <v>1</v>
      </c>
      <c r="B29" s="3" t="s">
        <v>2</v>
      </c>
      <c r="C29" s="3" t="s">
        <v>3</v>
      </c>
      <c r="D29" s="3" t="s">
        <v>4</v>
      </c>
      <c r="E29" s="3" t="s">
        <v>88</v>
      </c>
      <c r="F29" s="3" t="s">
        <v>5</v>
      </c>
      <c r="G29" s="3" t="s">
        <v>86</v>
      </c>
      <c r="H29" s="4" t="s">
        <v>85</v>
      </c>
    </row>
    <row r="30" spans="1:8" ht="15" thickTop="1" x14ac:dyDescent="0.35">
      <c r="A30" s="5" t="s">
        <v>24</v>
      </c>
      <c r="B30" s="6">
        <v>0</v>
      </c>
      <c r="C30" s="6">
        <v>0</v>
      </c>
      <c r="D30" s="6">
        <v>5</v>
      </c>
      <c r="E30" s="24">
        <v>3</v>
      </c>
      <c r="F30" s="7">
        <v>0</v>
      </c>
      <c r="G30" s="7">
        <v>0</v>
      </c>
      <c r="H30" s="8">
        <f>SUM(Taulukko5[[#This Row],[2015]:[2020*]])</f>
        <v>8</v>
      </c>
    </row>
    <row r="31" spans="1:8" x14ac:dyDescent="0.35">
      <c r="A31" s="9" t="s">
        <v>25</v>
      </c>
      <c r="B31" s="10">
        <v>3</v>
      </c>
      <c r="C31" s="10">
        <v>10</v>
      </c>
      <c r="D31" s="10">
        <v>0</v>
      </c>
      <c r="E31" s="25">
        <v>0</v>
      </c>
      <c r="F31" s="11">
        <v>0</v>
      </c>
      <c r="G31" s="11">
        <v>0</v>
      </c>
      <c r="H31" s="8">
        <f>SUM(Taulukko5[[#This Row],[2015]:[2020*]])</f>
        <v>13</v>
      </c>
    </row>
    <row r="32" spans="1:8" x14ac:dyDescent="0.35">
      <c r="A32" s="5" t="s">
        <v>26</v>
      </c>
      <c r="B32" s="6">
        <v>17</v>
      </c>
      <c r="C32" s="6">
        <v>14</v>
      </c>
      <c r="D32" s="6">
        <v>8</v>
      </c>
      <c r="E32" s="24">
        <v>8</v>
      </c>
      <c r="F32" s="7">
        <v>3</v>
      </c>
      <c r="G32" s="7">
        <v>2</v>
      </c>
      <c r="H32" s="8">
        <f>SUM(Taulukko5[[#This Row],[2015]:[2020*]])</f>
        <v>52</v>
      </c>
    </row>
    <row r="33" spans="1:8" x14ac:dyDescent="0.35">
      <c r="A33" s="9" t="s">
        <v>27</v>
      </c>
      <c r="B33" s="10">
        <v>12</v>
      </c>
      <c r="C33" s="10">
        <v>12</v>
      </c>
      <c r="D33" s="10">
        <v>25</v>
      </c>
      <c r="E33" s="25">
        <v>17</v>
      </c>
      <c r="F33" s="11">
        <v>5</v>
      </c>
      <c r="G33" s="11">
        <v>0</v>
      </c>
      <c r="H33" s="8">
        <f>SUM(Taulukko5[[#This Row],[2015]:[2020*]])</f>
        <v>71</v>
      </c>
    </row>
    <row r="34" spans="1:8" x14ac:dyDescent="0.35">
      <c r="A34" s="5" t="s">
        <v>28</v>
      </c>
      <c r="B34" s="6">
        <v>0</v>
      </c>
      <c r="C34" s="6">
        <v>0</v>
      </c>
      <c r="D34" s="6">
        <v>0</v>
      </c>
      <c r="E34" s="24">
        <v>3</v>
      </c>
      <c r="F34" s="7">
        <v>0</v>
      </c>
      <c r="G34" s="7">
        <v>0</v>
      </c>
      <c r="H34" s="8">
        <f>SUM(Taulukko5[[#This Row],[2015]:[2020*]])</f>
        <v>3</v>
      </c>
    </row>
    <row r="35" spans="1:8" ht="29" x14ac:dyDescent="0.35">
      <c r="A35" s="9" t="s">
        <v>29</v>
      </c>
      <c r="B35" s="10">
        <v>0</v>
      </c>
      <c r="C35" s="10">
        <v>0</v>
      </c>
      <c r="D35" s="10">
        <v>0</v>
      </c>
      <c r="E35" s="25">
        <v>3</v>
      </c>
      <c r="F35" s="11">
        <v>0</v>
      </c>
      <c r="G35" s="11">
        <v>0</v>
      </c>
      <c r="H35" s="8">
        <f>SUM(Taulukko5[[#This Row],[2015]:[2020*]])</f>
        <v>3</v>
      </c>
    </row>
    <row r="36" spans="1:8" x14ac:dyDescent="0.35">
      <c r="A36" s="5" t="s">
        <v>30</v>
      </c>
      <c r="B36" s="6">
        <v>6</v>
      </c>
      <c r="C36" s="6">
        <v>0</v>
      </c>
      <c r="D36" s="6">
        <v>0</v>
      </c>
      <c r="E36" s="24">
        <v>0</v>
      </c>
      <c r="F36" s="7">
        <v>0</v>
      </c>
      <c r="G36" s="7">
        <v>5</v>
      </c>
      <c r="H36" s="8">
        <f>SUM(Taulukko5[[#This Row],[2015]:[2020*]])</f>
        <v>11</v>
      </c>
    </row>
    <row r="37" spans="1:8" x14ac:dyDescent="0.35">
      <c r="A37" s="9" t="s">
        <v>31</v>
      </c>
      <c r="B37" s="10">
        <v>0</v>
      </c>
      <c r="C37" s="10">
        <v>0</v>
      </c>
      <c r="D37" s="10">
        <v>15</v>
      </c>
      <c r="E37" s="25">
        <v>4</v>
      </c>
      <c r="F37" s="11">
        <v>3</v>
      </c>
      <c r="G37" s="11">
        <v>1</v>
      </c>
      <c r="H37" s="8">
        <f>SUM(Taulukko5[[#This Row],[2015]:[2020*]])</f>
        <v>23</v>
      </c>
    </row>
    <row r="38" spans="1:8" x14ac:dyDescent="0.35">
      <c r="A38" s="5" t="s">
        <v>32</v>
      </c>
      <c r="B38" s="6">
        <v>0</v>
      </c>
      <c r="C38" s="6">
        <v>0</v>
      </c>
      <c r="D38" s="6">
        <v>3</v>
      </c>
      <c r="E38" s="24">
        <v>0</v>
      </c>
      <c r="F38" s="7">
        <v>0</v>
      </c>
      <c r="G38" s="7">
        <v>0</v>
      </c>
      <c r="H38" s="8">
        <f>SUM(Taulukko5[[#This Row],[2015]:[2020*]])</f>
        <v>3</v>
      </c>
    </row>
    <row r="39" spans="1:8" x14ac:dyDescent="0.35">
      <c r="A39" s="9" t="s">
        <v>33</v>
      </c>
      <c r="B39" s="10">
        <v>0</v>
      </c>
      <c r="C39" s="10">
        <v>3</v>
      </c>
      <c r="D39" s="10">
        <v>0</v>
      </c>
      <c r="E39" s="25">
        <v>2</v>
      </c>
      <c r="F39" s="11">
        <v>7</v>
      </c>
      <c r="G39" s="11">
        <v>0</v>
      </c>
      <c r="H39" s="8">
        <f>SUM(Taulukko5[[#This Row],[2015]:[2020*]])</f>
        <v>12</v>
      </c>
    </row>
    <row r="40" spans="1:8" x14ac:dyDescent="0.35">
      <c r="A40" s="5" t="s">
        <v>34</v>
      </c>
      <c r="B40" s="6">
        <v>4</v>
      </c>
      <c r="C40" s="6">
        <v>2</v>
      </c>
      <c r="D40" s="6">
        <v>0</v>
      </c>
      <c r="E40" s="24">
        <v>0</v>
      </c>
      <c r="F40" s="7">
        <v>0</v>
      </c>
      <c r="G40" s="7">
        <v>0</v>
      </c>
      <c r="H40" s="8">
        <f>SUM(Taulukko5[[#This Row],[2015]:[2020*]])</f>
        <v>6</v>
      </c>
    </row>
    <row r="41" spans="1:8" x14ac:dyDescent="0.35">
      <c r="A41" s="9" t="s">
        <v>35</v>
      </c>
      <c r="B41" s="10">
        <v>14</v>
      </c>
      <c r="C41" s="10">
        <v>4</v>
      </c>
      <c r="D41" s="10">
        <v>36</v>
      </c>
      <c r="E41" s="25">
        <v>0</v>
      </c>
      <c r="F41" s="11">
        <v>10</v>
      </c>
      <c r="G41" s="11">
        <v>2</v>
      </c>
      <c r="H41" s="8">
        <f>SUM(Taulukko5[[#This Row],[2015]:[2020*]])</f>
        <v>66</v>
      </c>
    </row>
    <row r="42" spans="1:8" x14ac:dyDescent="0.35">
      <c r="A42" s="5" t="s">
        <v>36</v>
      </c>
      <c r="B42" s="6">
        <v>0</v>
      </c>
      <c r="C42" s="6">
        <v>0</v>
      </c>
      <c r="D42" s="6">
        <v>8</v>
      </c>
      <c r="E42" s="24">
        <v>0</v>
      </c>
      <c r="F42" s="7">
        <v>0</v>
      </c>
      <c r="G42" s="7">
        <v>0</v>
      </c>
      <c r="H42" s="8">
        <f>SUM(Taulukko5[[#This Row],[2015]:[2020*]])</f>
        <v>8</v>
      </c>
    </row>
    <row r="43" spans="1:8" x14ac:dyDescent="0.35">
      <c r="A43" s="9" t="s">
        <v>37</v>
      </c>
      <c r="B43" s="10">
        <v>0</v>
      </c>
      <c r="C43" s="10">
        <v>0</v>
      </c>
      <c r="D43" s="10">
        <v>6</v>
      </c>
      <c r="E43" s="25">
        <v>6</v>
      </c>
      <c r="F43" s="11">
        <v>10</v>
      </c>
      <c r="G43" s="11">
        <v>0</v>
      </c>
      <c r="H43" s="8">
        <f>SUM(Taulukko5[[#This Row],[2015]:[2020*]])</f>
        <v>22</v>
      </c>
    </row>
    <row r="44" spans="1:8" x14ac:dyDescent="0.35">
      <c r="A44" s="5" t="s">
        <v>38</v>
      </c>
      <c r="B44" s="6">
        <v>6</v>
      </c>
      <c r="C44" s="6">
        <v>19</v>
      </c>
      <c r="D44" s="6">
        <v>0</v>
      </c>
      <c r="E44" s="24">
        <v>17</v>
      </c>
      <c r="F44" s="7">
        <v>6</v>
      </c>
      <c r="G44" s="7">
        <v>0</v>
      </c>
      <c r="H44" s="8">
        <f>SUM(Taulukko5[[#This Row],[2015]:[2020*]])</f>
        <v>48</v>
      </c>
    </row>
    <row r="45" spans="1:8" x14ac:dyDescent="0.35">
      <c r="A45" s="12" t="s">
        <v>39</v>
      </c>
      <c r="B45" s="13">
        <v>26</v>
      </c>
      <c r="C45" s="13">
        <v>12</v>
      </c>
      <c r="D45" s="13">
        <v>10</v>
      </c>
      <c r="E45" s="26">
        <v>13</v>
      </c>
      <c r="F45" s="14">
        <v>0</v>
      </c>
      <c r="G45" s="14">
        <v>0</v>
      </c>
      <c r="H45" s="8">
        <f>SUM(Taulukko5[[#This Row],[2015]:[2020*]])</f>
        <v>61</v>
      </c>
    </row>
    <row r="46" spans="1:8" x14ac:dyDescent="0.35">
      <c r="A46" s="21" t="s">
        <v>85</v>
      </c>
      <c r="B46" s="20">
        <f>SUBTOTAL(109,B30:B45)</f>
        <v>88</v>
      </c>
      <c r="C46" s="20">
        <f t="shared" ref="C46:G46" si="6">SUBTOTAL(109,C30:C45)</f>
        <v>76</v>
      </c>
      <c r="D46" s="20">
        <f t="shared" si="6"/>
        <v>116</v>
      </c>
      <c r="E46" s="27">
        <f t="shared" si="6"/>
        <v>76</v>
      </c>
      <c r="F46" s="22">
        <f t="shared" si="6"/>
        <v>44</v>
      </c>
      <c r="G46" s="22">
        <f t="shared" ref="G46" si="7">SUBTOTAL(109,G30:G45)</f>
        <v>10</v>
      </c>
      <c r="H46" s="20">
        <f t="shared" ref="H46" si="8">SUBTOTAL(109,H30:H45)</f>
        <v>410</v>
      </c>
    </row>
    <row r="48" spans="1:8" x14ac:dyDescent="0.35">
      <c r="A48" s="23" t="s">
        <v>40</v>
      </c>
    </row>
    <row r="49" spans="1:8" ht="15" thickBot="1" x14ac:dyDescent="0.4">
      <c r="A49" s="2" t="s">
        <v>1</v>
      </c>
      <c r="B49" s="3" t="s">
        <v>2</v>
      </c>
      <c r="C49" s="3" t="s">
        <v>3</v>
      </c>
      <c r="D49" s="3" t="s">
        <v>4</v>
      </c>
      <c r="E49" s="3" t="s">
        <v>88</v>
      </c>
      <c r="F49" s="3" t="s">
        <v>5</v>
      </c>
      <c r="G49" s="3" t="s">
        <v>86</v>
      </c>
      <c r="H49" s="4" t="s">
        <v>85</v>
      </c>
    </row>
    <row r="50" spans="1:8" ht="15" thickTop="1" x14ac:dyDescent="0.35">
      <c r="A50" s="5" t="s">
        <v>41</v>
      </c>
      <c r="B50" s="6">
        <v>8</v>
      </c>
      <c r="C50" s="6">
        <v>0</v>
      </c>
      <c r="D50" s="6">
        <v>11</v>
      </c>
      <c r="E50" s="24">
        <v>8</v>
      </c>
      <c r="F50" s="7">
        <v>3</v>
      </c>
      <c r="G50" s="7">
        <v>0</v>
      </c>
      <c r="H50" s="8">
        <f>SUM(Taulukko6[[#This Row],[2015]:[2020*]])</f>
        <v>30</v>
      </c>
    </row>
    <row r="51" spans="1:8" x14ac:dyDescent="0.35">
      <c r="A51" s="9" t="s">
        <v>42</v>
      </c>
      <c r="B51" s="10">
        <v>0</v>
      </c>
      <c r="C51" s="10">
        <v>6</v>
      </c>
      <c r="D51" s="10">
        <v>5</v>
      </c>
      <c r="E51" s="25">
        <v>4</v>
      </c>
      <c r="F51" s="11">
        <v>2</v>
      </c>
      <c r="G51" s="11">
        <v>1</v>
      </c>
      <c r="H51" s="8">
        <f>SUM(Taulukko6[[#This Row],[2015]:[2020*]])</f>
        <v>18</v>
      </c>
    </row>
    <row r="52" spans="1:8" x14ac:dyDescent="0.35">
      <c r="A52" s="9" t="s">
        <v>90</v>
      </c>
      <c r="B52" s="10"/>
      <c r="C52" s="10"/>
      <c r="D52" s="10"/>
      <c r="E52" s="25"/>
      <c r="F52" s="11">
        <v>4</v>
      </c>
      <c r="G52" s="11"/>
      <c r="H52" s="8">
        <f>SUM(Taulukko6[[#This Row],[2015]:[2020*]])</f>
        <v>4</v>
      </c>
    </row>
    <row r="53" spans="1:8" x14ac:dyDescent="0.35">
      <c r="A53" s="5" t="s">
        <v>43</v>
      </c>
      <c r="B53" s="6">
        <v>0</v>
      </c>
      <c r="C53" s="6">
        <v>0</v>
      </c>
      <c r="D53" s="6">
        <v>0</v>
      </c>
      <c r="E53" s="24">
        <v>3</v>
      </c>
      <c r="F53" s="7">
        <v>4</v>
      </c>
      <c r="G53" s="7">
        <v>1</v>
      </c>
      <c r="H53" s="8">
        <f>SUM(Taulukko6[[#This Row],[2015]:[2020*]])</f>
        <v>8</v>
      </c>
    </row>
    <row r="54" spans="1:8" x14ac:dyDescent="0.35">
      <c r="A54" s="9" t="s">
        <v>44</v>
      </c>
      <c r="B54" s="10">
        <v>0</v>
      </c>
      <c r="C54" s="10">
        <v>6</v>
      </c>
      <c r="D54" s="10">
        <v>0</v>
      </c>
      <c r="E54" s="25">
        <v>0</v>
      </c>
      <c r="F54" s="11">
        <v>4</v>
      </c>
      <c r="G54" s="11">
        <v>0</v>
      </c>
      <c r="H54" s="8">
        <f>SUM(Taulukko6[[#This Row],[2015]:[2020*]])</f>
        <v>10</v>
      </c>
    </row>
    <row r="55" spans="1:8" x14ac:dyDescent="0.35">
      <c r="A55" s="5" t="s">
        <v>45</v>
      </c>
      <c r="B55" s="6">
        <v>13</v>
      </c>
      <c r="C55" s="6">
        <v>7</v>
      </c>
      <c r="D55" s="6">
        <v>3</v>
      </c>
      <c r="E55" s="24">
        <v>0</v>
      </c>
      <c r="F55" s="7">
        <v>0</v>
      </c>
      <c r="G55" s="7">
        <v>0</v>
      </c>
      <c r="H55" s="8">
        <f>SUM(Taulukko6[[#This Row],[2015]:[2020*]])</f>
        <v>23</v>
      </c>
    </row>
    <row r="56" spans="1:8" x14ac:dyDescent="0.35">
      <c r="A56" s="12" t="s">
        <v>46</v>
      </c>
      <c r="B56" s="13">
        <v>6</v>
      </c>
      <c r="C56" s="13">
        <v>7</v>
      </c>
      <c r="D56" s="13">
        <v>7</v>
      </c>
      <c r="E56" s="26">
        <v>2</v>
      </c>
      <c r="F56" s="14">
        <v>0</v>
      </c>
      <c r="G56" s="14">
        <v>0</v>
      </c>
      <c r="H56" s="8">
        <f>SUM(Taulukko6[[#This Row],[2015]:[2020*]])</f>
        <v>22</v>
      </c>
    </row>
    <row r="57" spans="1:8" x14ac:dyDescent="0.35">
      <c r="A57" s="21" t="s">
        <v>85</v>
      </c>
      <c r="B57" s="20">
        <f>SUBTOTAL(109,B50:B56)</f>
        <v>27</v>
      </c>
      <c r="C57" s="20">
        <f t="shared" ref="C57:G57" si="9">SUBTOTAL(109,C50:C56)</f>
        <v>26</v>
      </c>
      <c r="D57" s="20">
        <f t="shared" si="9"/>
        <v>26</v>
      </c>
      <c r="E57" s="20">
        <f t="shared" si="9"/>
        <v>17</v>
      </c>
      <c r="F57" s="20">
        <f t="shared" si="9"/>
        <v>17</v>
      </c>
      <c r="G57" s="20">
        <f t="shared" ref="G57" si="10">SUBTOTAL(109,G50:G56)</f>
        <v>2</v>
      </c>
      <c r="H57" s="20">
        <f t="shared" ref="H57" si="11">SUBTOTAL(109,H50:H56)</f>
        <v>115</v>
      </c>
    </row>
    <row r="59" spans="1:8" x14ac:dyDescent="0.35">
      <c r="A59" s="23" t="s">
        <v>47</v>
      </c>
    </row>
    <row r="60" spans="1:8" ht="15" thickBot="1" x14ac:dyDescent="0.4">
      <c r="A60" s="2" t="s">
        <v>1</v>
      </c>
      <c r="B60" s="3" t="s">
        <v>2</v>
      </c>
      <c r="C60" s="3" t="s">
        <v>3</v>
      </c>
      <c r="D60" s="3" t="s">
        <v>4</v>
      </c>
      <c r="E60" s="3" t="s">
        <v>88</v>
      </c>
      <c r="F60" s="3" t="s">
        <v>5</v>
      </c>
      <c r="G60" s="3" t="s">
        <v>86</v>
      </c>
      <c r="H60" s="4" t="s">
        <v>85</v>
      </c>
    </row>
    <row r="61" spans="1:8" ht="15" thickTop="1" x14ac:dyDescent="0.35">
      <c r="A61" s="5" t="s">
        <v>48</v>
      </c>
      <c r="B61" s="6">
        <v>27</v>
      </c>
      <c r="C61" s="6">
        <v>30</v>
      </c>
      <c r="D61" s="6">
        <v>28</v>
      </c>
      <c r="E61" s="24">
        <v>22</v>
      </c>
      <c r="F61" s="7">
        <v>18</v>
      </c>
      <c r="G61" s="7">
        <v>0</v>
      </c>
      <c r="H61" s="8">
        <f>SUM(Taulukko7[[#This Row],[2015]:[2020*]])</f>
        <v>125</v>
      </c>
    </row>
    <row r="62" spans="1:8" x14ac:dyDescent="0.35">
      <c r="A62" s="12" t="s">
        <v>49</v>
      </c>
      <c r="B62" s="13">
        <v>0</v>
      </c>
      <c r="C62" s="13">
        <v>0</v>
      </c>
      <c r="D62" s="13">
        <v>9</v>
      </c>
      <c r="E62" s="26">
        <v>0</v>
      </c>
      <c r="F62" s="14">
        <v>6</v>
      </c>
      <c r="G62" s="14">
        <v>0</v>
      </c>
      <c r="H62" s="8">
        <f>SUM(Taulukko7[[#This Row],[2015]:[2020*]])</f>
        <v>15</v>
      </c>
    </row>
    <row r="63" spans="1:8" x14ac:dyDescent="0.35">
      <c r="A63" s="21" t="s">
        <v>85</v>
      </c>
      <c r="B63" s="20">
        <f>SUBTOTAL(109,B61:B62)</f>
        <v>27</v>
      </c>
      <c r="C63" s="20">
        <f t="shared" ref="C63:G63" si="12">SUBTOTAL(109,C61:C62)</f>
        <v>30</v>
      </c>
      <c r="D63" s="20">
        <f t="shared" si="12"/>
        <v>37</v>
      </c>
      <c r="E63" s="27">
        <f t="shared" si="12"/>
        <v>22</v>
      </c>
      <c r="F63" s="22">
        <f t="shared" si="12"/>
        <v>24</v>
      </c>
      <c r="G63" s="22">
        <f t="shared" ref="G63" si="13">SUBTOTAL(109,G61:G62)</f>
        <v>0</v>
      </c>
      <c r="H63" s="20">
        <f t="shared" ref="H63" si="14">SUBTOTAL(109,H61:H62)</f>
        <v>140</v>
      </c>
    </row>
    <row r="65" spans="1:8" x14ac:dyDescent="0.35">
      <c r="A65" s="23" t="s">
        <v>50</v>
      </c>
    </row>
    <row r="66" spans="1:8" ht="15" thickBot="1" x14ac:dyDescent="0.4">
      <c r="A66" s="2" t="s">
        <v>1</v>
      </c>
      <c r="B66" s="3" t="s">
        <v>2</v>
      </c>
      <c r="C66" s="3" t="s">
        <v>3</v>
      </c>
      <c r="D66" s="3" t="s">
        <v>4</v>
      </c>
      <c r="E66" s="3" t="s">
        <v>88</v>
      </c>
      <c r="F66" s="3" t="s">
        <v>5</v>
      </c>
      <c r="G66" s="3" t="s">
        <v>86</v>
      </c>
      <c r="H66" s="4" t="s">
        <v>85</v>
      </c>
    </row>
    <row r="67" spans="1:8" ht="15" thickTop="1" x14ac:dyDescent="0.35">
      <c r="A67" s="15" t="s">
        <v>51</v>
      </c>
      <c r="B67" s="16">
        <v>8</v>
      </c>
      <c r="C67" s="16">
        <v>7</v>
      </c>
      <c r="D67" s="16">
        <v>6</v>
      </c>
      <c r="E67" s="28">
        <v>4</v>
      </c>
      <c r="F67" s="17">
        <v>15</v>
      </c>
      <c r="G67" s="17">
        <v>3</v>
      </c>
      <c r="H67" s="18">
        <f>SUM(Taulukko8[[#This Row],[2015]:[2020*]])</f>
        <v>43</v>
      </c>
    </row>
    <row r="69" spans="1:8" x14ac:dyDescent="0.35">
      <c r="A69" s="23" t="s">
        <v>52</v>
      </c>
    </row>
    <row r="70" spans="1:8" ht="15" thickBot="1" x14ac:dyDescent="0.4">
      <c r="A70" s="2" t="s">
        <v>1</v>
      </c>
      <c r="B70" s="3" t="s">
        <v>2</v>
      </c>
      <c r="C70" s="3" t="s">
        <v>3</v>
      </c>
      <c r="D70" s="3" t="s">
        <v>4</v>
      </c>
      <c r="E70" s="3" t="s">
        <v>88</v>
      </c>
      <c r="F70" s="3" t="s">
        <v>5</v>
      </c>
      <c r="G70" s="3" t="s">
        <v>86</v>
      </c>
      <c r="H70" s="4" t="s">
        <v>85</v>
      </c>
    </row>
    <row r="71" spans="1:8" ht="15" thickTop="1" x14ac:dyDescent="0.35">
      <c r="A71" s="5" t="s">
        <v>53</v>
      </c>
      <c r="B71" s="6">
        <v>0</v>
      </c>
      <c r="C71" s="6">
        <v>13</v>
      </c>
      <c r="D71" s="6">
        <v>15</v>
      </c>
      <c r="E71" s="24">
        <v>8</v>
      </c>
      <c r="F71" s="7">
        <v>12</v>
      </c>
      <c r="G71" s="7">
        <v>2</v>
      </c>
      <c r="H71" s="8">
        <f>SUM(Taulukko9[[#This Row],[2015]:[2020*]])</f>
        <v>50</v>
      </c>
    </row>
    <row r="72" spans="1:8" x14ac:dyDescent="0.35">
      <c r="A72" s="9" t="s">
        <v>54</v>
      </c>
      <c r="B72" s="10">
        <v>5</v>
      </c>
      <c r="C72" s="10">
        <v>40</v>
      </c>
      <c r="D72" s="10">
        <v>13</v>
      </c>
      <c r="E72" s="25">
        <v>9</v>
      </c>
      <c r="F72" s="11">
        <v>29</v>
      </c>
      <c r="G72" s="11">
        <v>3</v>
      </c>
      <c r="H72" s="8">
        <f>SUM(Taulukko9[[#This Row],[2015]:[2020*]])</f>
        <v>99</v>
      </c>
    </row>
    <row r="73" spans="1:8" x14ac:dyDescent="0.35">
      <c r="A73" s="5" t="s">
        <v>55</v>
      </c>
      <c r="B73" s="6">
        <v>34</v>
      </c>
      <c r="C73" s="6">
        <v>21</v>
      </c>
      <c r="D73" s="6">
        <v>19</v>
      </c>
      <c r="E73" s="24">
        <v>55</v>
      </c>
      <c r="F73" s="7">
        <v>14</v>
      </c>
      <c r="G73" s="7">
        <v>4</v>
      </c>
      <c r="H73" s="8">
        <f>SUM(Taulukko9[[#This Row],[2015]:[2020*]])</f>
        <v>147</v>
      </c>
    </row>
    <row r="74" spans="1:8" x14ac:dyDescent="0.35">
      <c r="A74" s="9" t="s">
        <v>56</v>
      </c>
      <c r="B74" s="10">
        <v>5</v>
      </c>
      <c r="C74" s="10">
        <v>0</v>
      </c>
      <c r="D74" s="10">
        <v>8</v>
      </c>
      <c r="E74" s="25">
        <v>7</v>
      </c>
      <c r="F74" s="11">
        <v>3</v>
      </c>
      <c r="G74" s="11">
        <v>1</v>
      </c>
      <c r="H74" s="8">
        <f>SUM(Taulukko9[[#This Row],[2015]:[2020*]])</f>
        <v>24</v>
      </c>
    </row>
    <row r="75" spans="1:8" x14ac:dyDescent="0.35">
      <c r="A75" s="15" t="s">
        <v>57</v>
      </c>
      <c r="B75" s="16">
        <v>57</v>
      </c>
      <c r="C75" s="16">
        <v>29</v>
      </c>
      <c r="D75" s="16">
        <v>58</v>
      </c>
      <c r="E75" s="28">
        <v>28</v>
      </c>
      <c r="F75" s="17">
        <v>0</v>
      </c>
      <c r="G75" s="17">
        <v>0</v>
      </c>
      <c r="H75" s="8">
        <f>SUM(Taulukko9[[#This Row],[2015]:[2020*]])</f>
        <v>172</v>
      </c>
    </row>
    <row r="76" spans="1:8" x14ac:dyDescent="0.35">
      <c r="A76" s="21" t="s">
        <v>85</v>
      </c>
      <c r="B76" s="20">
        <f>SUBTOTAL(109,B71:B75)</f>
        <v>101</v>
      </c>
      <c r="C76" s="20">
        <f t="shared" ref="C76:G76" si="15">SUBTOTAL(109,C71:C75)</f>
        <v>103</v>
      </c>
      <c r="D76" s="20">
        <f t="shared" si="15"/>
        <v>113</v>
      </c>
      <c r="E76" s="27">
        <f t="shared" si="15"/>
        <v>107</v>
      </c>
      <c r="F76" s="22">
        <f t="shared" si="15"/>
        <v>58</v>
      </c>
      <c r="G76" s="22">
        <f t="shared" ref="G76" si="16">SUBTOTAL(109,G71:G75)</f>
        <v>10</v>
      </c>
      <c r="H76" s="20">
        <f t="shared" ref="H76" si="17">SUBTOTAL(109,H71:H75)</f>
        <v>492</v>
      </c>
    </row>
    <row r="78" spans="1:8" x14ac:dyDescent="0.35">
      <c r="A78" s="23" t="s">
        <v>58</v>
      </c>
    </row>
    <row r="79" spans="1:8" ht="15" thickBot="1" x14ac:dyDescent="0.4">
      <c r="A79" s="2" t="s">
        <v>1</v>
      </c>
      <c r="B79" s="3" t="s">
        <v>2</v>
      </c>
      <c r="C79" s="3" t="s">
        <v>3</v>
      </c>
      <c r="D79" s="3" t="s">
        <v>4</v>
      </c>
      <c r="E79" s="3" t="s">
        <v>88</v>
      </c>
      <c r="F79" s="3" t="s">
        <v>5</v>
      </c>
      <c r="G79" s="3" t="s">
        <v>86</v>
      </c>
      <c r="H79" s="4" t="s">
        <v>85</v>
      </c>
    </row>
    <row r="80" spans="1:8" ht="15" thickTop="1" x14ac:dyDescent="0.35">
      <c r="A80" s="5" t="s">
        <v>59</v>
      </c>
      <c r="B80" s="6">
        <v>3</v>
      </c>
      <c r="C80" s="6">
        <v>16</v>
      </c>
      <c r="D80" s="6">
        <v>17</v>
      </c>
      <c r="E80" s="24">
        <v>9</v>
      </c>
      <c r="F80" s="7">
        <v>5</v>
      </c>
      <c r="G80" s="7">
        <v>0</v>
      </c>
      <c r="H80" s="8">
        <f>SUM(Taulukko10[[#This Row],[2015]:[2020*]])</f>
        <v>50</v>
      </c>
    </row>
    <row r="81" spans="1:8" x14ac:dyDescent="0.35">
      <c r="A81" s="9" t="s">
        <v>60</v>
      </c>
      <c r="B81" s="10">
        <v>0</v>
      </c>
      <c r="C81" s="10">
        <v>3</v>
      </c>
      <c r="D81" s="10">
        <v>0</v>
      </c>
      <c r="E81" s="25">
        <v>5</v>
      </c>
      <c r="F81" s="11">
        <v>2</v>
      </c>
      <c r="G81" s="11">
        <v>3</v>
      </c>
      <c r="H81" s="8">
        <f>SUM(Taulukko10[[#This Row],[2015]:[2020*]])</f>
        <v>13</v>
      </c>
    </row>
    <row r="82" spans="1:8" x14ac:dyDescent="0.35">
      <c r="A82" s="5" t="s">
        <v>61</v>
      </c>
      <c r="B82" s="6">
        <v>23</v>
      </c>
      <c r="C82" s="6">
        <v>15</v>
      </c>
      <c r="D82" s="6">
        <v>21</v>
      </c>
      <c r="E82" s="24">
        <v>12</v>
      </c>
      <c r="F82" s="7">
        <v>2</v>
      </c>
      <c r="G82" s="7">
        <v>0</v>
      </c>
      <c r="H82" s="8">
        <f>SUM(Taulukko10[[#This Row],[2015]:[2020*]])</f>
        <v>73</v>
      </c>
    </row>
    <row r="83" spans="1:8" x14ac:dyDescent="0.35">
      <c r="A83" s="12" t="s">
        <v>62</v>
      </c>
      <c r="B83" s="13">
        <v>0</v>
      </c>
      <c r="C83" s="13">
        <v>7</v>
      </c>
      <c r="D83" s="13">
        <v>2</v>
      </c>
      <c r="E83" s="26">
        <v>0</v>
      </c>
      <c r="F83" s="14">
        <v>3</v>
      </c>
      <c r="G83" s="14">
        <v>2</v>
      </c>
      <c r="H83" s="8">
        <f>SUM(Taulukko10[[#This Row],[2015]:[2020*]])</f>
        <v>14</v>
      </c>
    </row>
    <row r="84" spans="1:8" x14ac:dyDescent="0.35">
      <c r="A84" s="21" t="s">
        <v>85</v>
      </c>
      <c r="B84" s="20">
        <f>SUBTOTAL(109,B80:B83)</f>
        <v>26</v>
      </c>
      <c r="C84" s="20">
        <f t="shared" ref="C84:G84" si="18">SUBTOTAL(109,C80:C83)</f>
        <v>41</v>
      </c>
      <c r="D84" s="20">
        <f t="shared" si="18"/>
        <v>40</v>
      </c>
      <c r="E84" s="27">
        <f t="shared" si="18"/>
        <v>26</v>
      </c>
      <c r="F84" s="22">
        <f t="shared" si="18"/>
        <v>12</v>
      </c>
      <c r="G84" s="22">
        <f t="shared" ref="G84" si="19">SUBTOTAL(109,G80:G83)</f>
        <v>5</v>
      </c>
      <c r="H84" s="20">
        <f t="shared" ref="H84" si="20">SUBTOTAL(109,H80:H83)</f>
        <v>150</v>
      </c>
    </row>
    <row r="86" spans="1:8" x14ac:dyDescent="0.35">
      <c r="A86" s="23" t="s">
        <v>63</v>
      </c>
    </row>
    <row r="87" spans="1:8" ht="15" thickBot="1" x14ac:dyDescent="0.4">
      <c r="A87" s="2" t="s">
        <v>1</v>
      </c>
      <c r="B87" s="3" t="s">
        <v>2</v>
      </c>
      <c r="C87" s="3" t="s">
        <v>3</v>
      </c>
      <c r="D87" s="3" t="s">
        <v>4</v>
      </c>
      <c r="E87" s="3" t="s">
        <v>88</v>
      </c>
      <c r="F87" s="3" t="s">
        <v>5</v>
      </c>
      <c r="G87" s="3" t="s">
        <v>86</v>
      </c>
      <c r="H87" s="4" t="s">
        <v>85</v>
      </c>
    </row>
    <row r="88" spans="1:8" ht="15" thickTop="1" x14ac:dyDescent="0.35">
      <c r="A88" s="5" t="s">
        <v>64</v>
      </c>
      <c r="B88" s="6">
        <v>2</v>
      </c>
      <c r="C88" s="6">
        <v>0</v>
      </c>
      <c r="D88" s="6">
        <v>0</v>
      </c>
      <c r="E88" s="24">
        <v>6</v>
      </c>
      <c r="F88" s="7">
        <v>3</v>
      </c>
      <c r="G88" s="7">
        <v>0</v>
      </c>
      <c r="H88" s="8">
        <f>SUM(Taulukko11[[#This Row],[2015]:[2020*]])</f>
        <v>11</v>
      </c>
    </row>
    <row r="89" spans="1:8" x14ac:dyDescent="0.35">
      <c r="A89" s="9" t="s">
        <v>65</v>
      </c>
      <c r="B89" s="10">
        <v>0</v>
      </c>
      <c r="C89" s="10">
        <v>0</v>
      </c>
      <c r="D89" s="10">
        <v>4</v>
      </c>
      <c r="E89" s="25">
        <v>0</v>
      </c>
      <c r="F89" s="11">
        <v>0</v>
      </c>
      <c r="G89" s="11">
        <v>0</v>
      </c>
      <c r="H89" s="8">
        <f>SUM(Taulukko11[[#This Row],[2015]:[2020*]])</f>
        <v>4</v>
      </c>
    </row>
    <row r="90" spans="1:8" x14ac:dyDescent="0.35">
      <c r="A90" s="5" t="s">
        <v>66</v>
      </c>
      <c r="B90" s="6">
        <v>18</v>
      </c>
      <c r="C90" s="6">
        <v>14</v>
      </c>
      <c r="D90" s="6">
        <v>16</v>
      </c>
      <c r="E90" s="24">
        <v>13</v>
      </c>
      <c r="F90" s="7">
        <v>0</v>
      </c>
      <c r="G90" s="7">
        <v>0</v>
      </c>
      <c r="H90" s="8">
        <f>SUM(Taulukko11[[#This Row],[2015]:[2020*]])</f>
        <v>61</v>
      </c>
    </row>
    <row r="91" spans="1:8" x14ac:dyDescent="0.35">
      <c r="A91" s="9" t="s">
        <v>67</v>
      </c>
      <c r="B91" s="10">
        <v>10</v>
      </c>
      <c r="C91" s="10">
        <v>7</v>
      </c>
      <c r="D91" s="10">
        <v>0</v>
      </c>
      <c r="E91" s="25">
        <v>0</v>
      </c>
      <c r="F91" s="11">
        <v>0</v>
      </c>
      <c r="G91" s="11">
        <v>0</v>
      </c>
      <c r="H91" s="8">
        <f>SUM(Taulukko11[[#This Row],[2015]:[2020*]])</f>
        <v>17</v>
      </c>
    </row>
    <row r="92" spans="1:8" x14ac:dyDescent="0.35">
      <c r="A92" s="15" t="s">
        <v>68</v>
      </c>
      <c r="B92" s="16">
        <v>2</v>
      </c>
      <c r="C92" s="16">
        <v>7</v>
      </c>
      <c r="D92" s="16">
        <v>6</v>
      </c>
      <c r="E92" s="28">
        <v>0</v>
      </c>
      <c r="F92" s="17">
        <v>1</v>
      </c>
      <c r="G92" s="17">
        <v>1</v>
      </c>
      <c r="H92" s="8">
        <f>SUM(Taulukko11[[#This Row],[2015]:[2020*]])</f>
        <v>17</v>
      </c>
    </row>
    <row r="93" spans="1:8" x14ac:dyDescent="0.35">
      <c r="A93" s="21" t="s">
        <v>85</v>
      </c>
      <c r="B93" s="20">
        <f>SUBTOTAL(109,B88:B92)</f>
        <v>32</v>
      </c>
      <c r="C93" s="20">
        <f t="shared" ref="C93:G93" si="21">SUBTOTAL(109,C88:C92)</f>
        <v>28</v>
      </c>
      <c r="D93" s="20">
        <f t="shared" si="21"/>
        <v>26</v>
      </c>
      <c r="E93" s="27">
        <f t="shared" si="21"/>
        <v>19</v>
      </c>
      <c r="F93" s="22">
        <f t="shared" si="21"/>
        <v>4</v>
      </c>
      <c r="G93" s="22">
        <f t="shared" ref="G93" si="22">SUBTOTAL(109,G88:G92)</f>
        <v>1</v>
      </c>
      <c r="H93" s="20">
        <f t="shared" ref="H93" si="23">SUBTOTAL(109,H88:H92)</f>
        <v>110</v>
      </c>
    </row>
    <row r="95" spans="1:8" x14ac:dyDescent="0.35">
      <c r="A95" s="23" t="s">
        <v>69</v>
      </c>
    </row>
    <row r="96" spans="1:8" ht="15" thickBot="1" x14ac:dyDescent="0.4">
      <c r="A96" s="2" t="s">
        <v>1</v>
      </c>
      <c r="B96" s="3" t="s">
        <v>2</v>
      </c>
      <c r="C96" s="3" t="s">
        <v>3</v>
      </c>
      <c r="D96" s="3" t="s">
        <v>4</v>
      </c>
      <c r="E96" s="3" t="s">
        <v>88</v>
      </c>
      <c r="F96" s="3" t="s">
        <v>5</v>
      </c>
      <c r="G96" s="3" t="s">
        <v>86</v>
      </c>
      <c r="H96" s="4" t="s">
        <v>85</v>
      </c>
    </row>
    <row r="97" spans="1:8" ht="15" thickTop="1" x14ac:dyDescent="0.35">
      <c r="A97" s="5" t="s">
        <v>70</v>
      </c>
      <c r="B97" s="6">
        <v>0</v>
      </c>
      <c r="C97" s="6">
        <v>8</v>
      </c>
      <c r="D97" s="6">
        <v>0</v>
      </c>
      <c r="E97" s="24">
        <v>0</v>
      </c>
      <c r="F97" s="7">
        <v>1</v>
      </c>
      <c r="G97" s="7">
        <v>3</v>
      </c>
      <c r="H97" s="8">
        <f>SUM(Taulukko12[[#This Row],[2015]:[2020*]])</f>
        <v>12</v>
      </c>
    </row>
    <row r="98" spans="1:8" x14ac:dyDescent="0.35">
      <c r="A98" s="5" t="s">
        <v>91</v>
      </c>
      <c r="B98" s="6"/>
      <c r="C98" s="6"/>
      <c r="D98" s="6"/>
      <c r="E98" s="24"/>
      <c r="F98" s="7"/>
      <c r="G98" s="7">
        <v>1</v>
      </c>
      <c r="H98" s="8">
        <f>SUM(Taulukko12[[#This Row],[2015]:[2020*]])</f>
        <v>1</v>
      </c>
    </row>
    <row r="99" spans="1:8" x14ac:dyDescent="0.35">
      <c r="A99" s="9" t="s">
        <v>71</v>
      </c>
      <c r="B99" s="10">
        <v>0</v>
      </c>
      <c r="C99" s="10">
        <v>2</v>
      </c>
      <c r="D99" s="10">
        <v>3</v>
      </c>
      <c r="E99" s="25">
        <v>9</v>
      </c>
      <c r="F99" s="11">
        <v>37</v>
      </c>
      <c r="G99" s="11">
        <v>0</v>
      </c>
      <c r="H99" s="8">
        <f>SUM(Taulukko12[[#This Row],[2015]:[2020*]])</f>
        <v>51</v>
      </c>
    </row>
    <row r="100" spans="1:8" x14ac:dyDescent="0.35">
      <c r="A100" s="5" t="s">
        <v>72</v>
      </c>
      <c r="B100" s="6">
        <v>0</v>
      </c>
      <c r="C100" s="6">
        <v>2</v>
      </c>
      <c r="D100" s="6">
        <v>6</v>
      </c>
      <c r="E100" s="24">
        <v>11</v>
      </c>
      <c r="F100" s="7">
        <v>13</v>
      </c>
      <c r="G100" s="7">
        <v>2</v>
      </c>
      <c r="H100" s="8">
        <f>SUM(Taulukko12[[#This Row],[2015]:[2020*]])</f>
        <v>34</v>
      </c>
    </row>
    <row r="101" spans="1:8" x14ac:dyDescent="0.35">
      <c r="A101" s="9" t="s">
        <v>73</v>
      </c>
      <c r="B101" s="10">
        <v>0</v>
      </c>
      <c r="C101" s="10">
        <v>0</v>
      </c>
      <c r="D101" s="10">
        <v>10</v>
      </c>
      <c r="E101" s="25">
        <v>6</v>
      </c>
      <c r="F101" s="11">
        <v>6</v>
      </c>
      <c r="G101" s="11">
        <v>5</v>
      </c>
      <c r="H101" s="8">
        <f>SUM(Taulukko12[[#This Row],[2015]:[2020*]])</f>
        <v>27</v>
      </c>
    </row>
    <row r="102" spans="1:8" x14ac:dyDescent="0.35">
      <c r="A102" s="5" t="s">
        <v>74</v>
      </c>
      <c r="B102" s="6">
        <v>0</v>
      </c>
      <c r="C102" s="6">
        <v>7</v>
      </c>
      <c r="D102" s="6">
        <v>0</v>
      </c>
      <c r="E102" s="24">
        <v>0</v>
      </c>
      <c r="F102" s="7">
        <v>5</v>
      </c>
      <c r="G102" s="7">
        <v>0</v>
      </c>
      <c r="H102" s="8">
        <f>SUM(Taulukko12[[#This Row],[2015]:[2020*]])</f>
        <v>12</v>
      </c>
    </row>
    <row r="103" spans="1:8" x14ac:dyDescent="0.35">
      <c r="A103" s="9" t="s">
        <v>75</v>
      </c>
      <c r="B103" s="10">
        <v>0</v>
      </c>
      <c r="C103" s="10">
        <v>4</v>
      </c>
      <c r="D103" s="10">
        <v>0</v>
      </c>
      <c r="E103" s="25">
        <v>0</v>
      </c>
      <c r="F103" s="11">
        <v>3</v>
      </c>
      <c r="G103" s="11">
        <v>0</v>
      </c>
      <c r="H103" s="8">
        <f>SUM(Taulukko12[[#This Row],[2015]:[2020*]])</f>
        <v>7</v>
      </c>
    </row>
    <row r="104" spans="1:8" x14ac:dyDescent="0.35">
      <c r="A104" s="5" t="s">
        <v>76</v>
      </c>
      <c r="B104" s="6">
        <v>0</v>
      </c>
      <c r="C104" s="6">
        <v>0</v>
      </c>
      <c r="D104" s="6">
        <v>0</v>
      </c>
      <c r="E104" s="24">
        <v>0</v>
      </c>
      <c r="F104" s="7">
        <v>5</v>
      </c>
      <c r="G104" s="7">
        <v>0</v>
      </c>
      <c r="H104" s="8">
        <f>SUM(Taulukko12[[#This Row],[2015]:[2020*]])</f>
        <v>5</v>
      </c>
    </row>
    <row r="105" spans="1:8" x14ac:dyDescent="0.35">
      <c r="A105" s="9" t="s">
        <v>77</v>
      </c>
      <c r="B105" s="10">
        <v>0</v>
      </c>
      <c r="C105" s="10">
        <v>1</v>
      </c>
      <c r="D105" s="10">
        <v>5</v>
      </c>
      <c r="E105" s="25">
        <v>10</v>
      </c>
      <c r="F105" s="11">
        <v>0</v>
      </c>
      <c r="G105" s="11">
        <v>0</v>
      </c>
      <c r="H105" s="8">
        <f>SUM(Taulukko12[[#This Row],[2015]:[2020*]])</f>
        <v>16</v>
      </c>
    </row>
    <row r="106" spans="1:8" x14ac:dyDescent="0.35">
      <c r="A106" s="15" t="s">
        <v>78</v>
      </c>
      <c r="B106" s="16">
        <v>0</v>
      </c>
      <c r="C106" s="16">
        <v>13</v>
      </c>
      <c r="D106" s="16">
        <v>13</v>
      </c>
      <c r="E106" s="28">
        <v>5</v>
      </c>
      <c r="F106" s="17">
        <v>9</v>
      </c>
      <c r="G106" s="17">
        <v>6</v>
      </c>
      <c r="H106" s="8">
        <f>SUM(Taulukko12[[#This Row],[2015]:[2020*]])</f>
        <v>46</v>
      </c>
    </row>
    <row r="107" spans="1:8" x14ac:dyDescent="0.35">
      <c r="A107" s="21" t="s">
        <v>85</v>
      </c>
      <c r="B107" s="20">
        <f>SUBTOTAL(109,B97:B106)</f>
        <v>0</v>
      </c>
      <c r="C107" s="20">
        <f t="shared" ref="C107:G107" si="24">SUBTOTAL(109,C97:C106)</f>
        <v>37</v>
      </c>
      <c r="D107" s="20">
        <f t="shared" si="24"/>
        <v>37</v>
      </c>
      <c r="E107" s="27">
        <f t="shared" si="24"/>
        <v>41</v>
      </c>
      <c r="F107" s="22">
        <f t="shared" si="24"/>
        <v>79</v>
      </c>
      <c r="G107" s="22">
        <f t="shared" ref="G107" si="25">SUBTOTAL(109,G97:G106)</f>
        <v>17</v>
      </c>
      <c r="H107" s="20">
        <f t="shared" ref="H107" si="26">SUBTOTAL(109,H97:H106)</f>
        <v>211</v>
      </c>
    </row>
    <row r="109" spans="1:8" x14ac:dyDescent="0.35">
      <c r="A109" s="23" t="s">
        <v>79</v>
      </c>
    </row>
    <row r="110" spans="1:8" ht="15" thickBot="1" x14ac:dyDescent="0.4">
      <c r="A110" s="2" t="s">
        <v>1</v>
      </c>
      <c r="B110" s="3" t="s">
        <v>2</v>
      </c>
      <c r="C110" s="3" t="s">
        <v>3</v>
      </c>
      <c r="D110" s="3" t="s">
        <v>4</v>
      </c>
      <c r="E110" s="3" t="s">
        <v>88</v>
      </c>
      <c r="F110" s="3" t="s">
        <v>5</v>
      </c>
      <c r="G110" s="3" t="s">
        <v>86</v>
      </c>
      <c r="H110" s="4" t="s">
        <v>85</v>
      </c>
    </row>
    <row r="111" spans="1:8" ht="15" thickTop="1" x14ac:dyDescent="0.35">
      <c r="A111" s="15" t="s">
        <v>80</v>
      </c>
      <c r="B111" s="16">
        <v>0</v>
      </c>
      <c r="C111" s="16">
        <v>0</v>
      </c>
      <c r="D111" s="16">
        <v>11</v>
      </c>
      <c r="E111" s="28">
        <v>5</v>
      </c>
      <c r="F111" s="17">
        <v>0</v>
      </c>
      <c r="G111" s="17">
        <v>2</v>
      </c>
      <c r="H111" s="18">
        <f>SUM(Taulukko13[[#This Row],[2015]:[2020*]])</f>
        <v>18</v>
      </c>
    </row>
    <row r="112" spans="1:8" x14ac:dyDescent="0.35">
      <c r="A112" s="15" t="s">
        <v>89</v>
      </c>
      <c r="B112" s="16">
        <v>0</v>
      </c>
      <c r="C112" s="16">
        <v>0</v>
      </c>
      <c r="D112" s="16">
        <v>2</v>
      </c>
      <c r="E112" s="28">
        <v>5</v>
      </c>
      <c r="F112" s="17">
        <v>1</v>
      </c>
      <c r="G112" s="17">
        <v>0</v>
      </c>
      <c r="H112" s="18">
        <f>SUM(B112:G112)</f>
        <v>8</v>
      </c>
    </row>
    <row r="113" spans="1:8" x14ac:dyDescent="0.35">
      <c r="A113" s="21" t="s">
        <v>85</v>
      </c>
      <c r="B113" s="20">
        <f>SUM(B111:B112)</f>
        <v>0</v>
      </c>
      <c r="C113" s="20">
        <f>SUM(C111:C112)</f>
        <v>0</v>
      </c>
      <c r="D113" s="20">
        <f>SUM(D111:D112)</f>
        <v>13</v>
      </c>
      <c r="E113" s="27">
        <f>SUM(E111:E112)</f>
        <v>10</v>
      </c>
      <c r="F113" s="22">
        <f>SUM(F111:F112)</f>
        <v>1</v>
      </c>
      <c r="G113" s="22">
        <f>SUM(G111:G112)</f>
        <v>2</v>
      </c>
      <c r="H113" s="20">
        <f>SUM(H111:H112)</f>
        <v>26</v>
      </c>
    </row>
    <row r="115" spans="1:8" x14ac:dyDescent="0.35">
      <c r="A115" s="23" t="s">
        <v>81</v>
      </c>
    </row>
    <row r="116" spans="1:8" ht="15" thickBot="1" x14ac:dyDescent="0.4">
      <c r="A116" s="2" t="s">
        <v>1</v>
      </c>
      <c r="B116" s="3" t="s">
        <v>2</v>
      </c>
      <c r="C116" s="3" t="s">
        <v>3</v>
      </c>
      <c r="D116" s="3" t="s">
        <v>4</v>
      </c>
      <c r="E116" s="3" t="s">
        <v>88</v>
      </c>
      <c r="F116" s="3" t="s">
        <v>5</v>
      </c>
      <c r="G116" s="3" t="s">
        <v>86</v>
      </c>
      <c r="H116" s="4" t="s">
        <v>85</v>
      </c>
    </row>
    <row r="117" spans="1:8" ht="15" thickTop="1" x14ac:dyDescent="0.35">
      <c r="A117" s="15" t="s">
        <v>82</v>
      </c>
      <c r="B117" s="16">
        <v>0</v>
      </c>
      <c r="C117" s="16">
        <v>0</v>
      </c>
      <c r="D117" s="16">
        <v>0</v>
      </c>
      <c r="E117" s="28">
        <v>4</v>
      </c>
      <c r="F117" s="17">
        <v>0</v>
      </c>
      <c r="G117" s="17">
        <v>0</v>
      </c>
      <c r="H117" s="18">
        <f>SUM(Taulukko14[[#This Row],[2015]:[2020*]])</f>
        <v>4</v>
      </c>
    </row>
    <row r="119" spans="1:8" x14ac:dyDescent="0.35">
      <c r="A119" s="23" t="s">
        <v>83</v>
      </c>
    </row>
    <row r="120" spans="1:8" ht="15" thickBot="1" x14ac:dyDescent="0.4">
      <c r="A120" s="2" t="s">
        <v>1</v>
      </c>
      <c r="B120" s="3" t="s">
        <v>2</v>
      </c>
      <c r="C120" s="3" t="s">
        <v>3</v>
      </c>
      <c r="D120" s="3" t="s">
        <v>4</v>
      </c>
      <c r="E120" s="3" t="s">
        <v>88</v>
      </c>
      <c r="F120" s="3" t="s">
        <v>5</v>
      </c>
      <c r="G120" s="3" t="s">
        <v>86</v>
      </c>
      <c r="H120" s="4" t="s">
        <v>85</v>
      </c>
    </row>
    <row r="121" spans="1:8" ht="15" thickTop="1" x14ac:dyDescent="0.35">
      <c r="A121" s="15" t="s">
        <v>84</v>
      </c>
      <c r="B121" s="16">
        <v>0</v>
      </c>
      <c r="C121" s="16">
        <v>0</v>
      </c>
      <c r="D121" s="16">
        <v>0</v>
      </c>
      <c r="E121" s="28">
        <v>0</v>
      </c>
      <c r="F121" s="17">
        <v>5</v>
      </c>
      <c r="G121" s="17">
        <v>0</v>
      </c>
      <c r="H121" s="18">
        <f>SUM(Taulukko15[[#This Row],[2015]:[2020*]])</f>
        <v>5</v>
      </c>
    </row>
  </sheetData>
  <pageMargins left="0.7" right="0.7" top="0.75" bottom="0.75" header="0.3" footer="0.3"/>
  <pageSetup paperSize="9" orientation="portrait"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Korhonen Saara</dc:creator>
  <cp:lastModifiedBy>Korhonen Saara</cp:lastModifiedBy>
  <dcterms:created xsi:type="dcterms:W3CDTF">2021-02-01T08:06:06Z</dcterms:created>
  <dcterms:modified xsi:type="dcterms:W3CDTF">2022-04-14T10:33:23Z</dcterms:modified>
</cp:coreProperties>
</file>